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firstSheet="4" activeTab="4"/>
  </bookViews>
  <sheets>
    <sheet name="源" sheetId="3" state="hidden" r:id="rId1"/>
    <sheet name="2020" sheetId="1" state="hidden" r:id="rId2"/>
    <sheet name="2021年预算" sheetId="2" state="hidden" r:id="rId3"/>
    <sheet name="2021（县市）" sheetId="19" state="hidden" r:id="rId4"/>
    <sheet name="克州" sheetId="14" r:id="rId5"/>
    <sheet name="Sheet1" sheetId="20" r:id="rId6"/>
  </sheets>
  <definedNames>
    <definedName name="_xlnm.Print_Titles" localSheetId="3">'2021（县市）'!$1:$5</definedName>
  </definedNames>
  <calcPr calcId="144525"/>
</workbook>
</file>

<file path=xl/sharedStrings.xml><?xml version="1.0" encoding="utf-8"?>
<sst xmlns="http://schemas.openxmlformats.org/spreadsheetml/2006/main" count="359" uniqueCount="207">
  <si>
    <t>期号</t>
  </si>
  <si>
    <t>单位</t>
  </si>
  <si>
    <t>项目</t>
  </si>
  <si>
    <t>参保人数合计</t>
  </si>
  <si>
    <t>新疆维吾尔自治区医疗保障局(650000)</t>
  </si>
  <si>
    <t>总计</t>
  </si>
  <si>
    <t>乌鲁木齐市医疗保障局(650100)</t>
  </si>
  <si>
    <t>乌鲁木齐</t>
  </si>
  <si>
    <t>克拉玛依市医疗保障局(650200)</t>
  </si>
  <si>
    <t>克拉玛依市</t>
  </si>
  <si>
    <t>吐鲁番市医疗保障局(652100)</t>
  </si>
  <si>
    <t>伊犁州</t>
  </si>
  <si>
    <t>哈密市医疗保障局(652200)</t>
  </si>
  <si>
    <t>塔城地区</t>
  </si>
  <si>
    <t>昌吉州医疗保障局(652300)</t>
  </si>
  <si>
    <t>阿勒泰地区</t>
  </si>
  <si>
    <t>博尔塔拉州医疗保障局(652700)</t>
  </si>
  <si>
    <t>博州</t>
  </si>
  <si>
    <t>巴音郭楞州医疗保障局(652800)</t>
  </si>
  <si>
    <t>昌吉州</t>
  </si>
  <si>
    <t>阿克苏地区医疗保障局(652900)</t>
  </si>
  <si>
    <t>巴州</t>
  </si>
  <si>
    <t>克孜勒苏州医疗保障局(653000)</t>
  </si>
  <si>
    <t>阿克苏地区</t>
  </si>
  <si>
    <t>喀什地区医疗保障局(653100)</t>
  </si>
  <si>
    <t>克州</t>
  </si>
  <si>
    <t>和田地区医疗保障局(653200)</t>
  </si>
  <si>
    <t>喀什地区</t>
  </si>
  <si>
    <t>伊犁州医疗保障局(654000)</t>
  </si>
  <si>
    <t>和田地区</t>
  </si>
  <si>
    <t>塔城地区医疗保障局(654200)</t>
  </si>
  <si>
    <t>吐鲁番地区</t>
  </si>
  <si>
    <t>阿勒泰地区医疗保障局(654300)</t>
  </si>
  <si>
    <t>哈密地区</t>
  </si>
  <si>
    <t>新疆维吾尔自治区区本级(659900)</t>
  </si>
  <si>
    <t>附件一</t>
  </si>
  <si>
    <t>2020年提前下达城乡医保中央及自治区补助资金预算指标分配表</t>
  </si>
  <si>
    <t>序号</t>
  </si>
  <si>
    <t>地市名称</t>
  </si>
  <si>
    <t>2019年6月底参保（合）人数</t>
  </si>
  <si>
    <t>中央提前告知数</t>
  </si>
  <si>
    <t>自治区提前告知数</t>
  </si>
  <si>
    <t>合计</t>
  </si>
  <si>
    <t>中央财政补助标准</t>
  </si>
  <si>
    <t>中央应补助数</t>
  </si>
  <si>
    <t>中央此次提前告知数</t>
  </si>
  <si>
    <t>自治区财政补助标准（1.按照中央和地方财政事权划分比例计算；2.南疆三地州个人缴费每人每年补助30元）</t>
  </si>
  <si>
    <t>自治区此次提前告知数</t>
  </si>
  <si>
    <t>全区总计</t>
  </si>
  <si>
    <t>2021年城乡医保中央及自治区补助资金预算指标分配表</t>
  </si>
  <si>
    <t>2020年6月底参保（合）人数</t>
  </si>
  <si>
    <t>自治区财政补助</t>
  </si>
  <si>
    <t>乌什县</t>
  </si>
  <si>
    <t>阿瓦提县</t>
  </si>
  <si>
    <t>柯坪县</t>
  </si>
  <si>
    <t>其他</t>
  </si>
  <si>
    <t>参保人数（万人）</t>
  </si>
  <si>
    <t>中央</t>
  </si>
  <si>
    <t>自治区</t>
  </si>
  <si>
    <t>乌什县医疗保障局(652927)</t>
  </si>
  <si>
    <t>阿瓦提县医疗保障局(652928)</t>
  </si>
  <si>
    <t>柯坪县医疗保障局(652929)</t>
  </si>
  <si>
    <t>附件1</t>
  </si>
  <si>
    <t>提前下达2022年城乡医保中央财政补助资金预算指标分配表</t>
  </si>
  <si>
    <t>单位：万元</t>
  </si>
  <si>
    <t>地（州、市）名称</t>
  </si>
  <si>
    <t>县（市、区）名称</t>
  </si>
  <si>
    <t>2021年6月底
参保人数</t>
  </si>
  <si>
    <t>中央应补助资金</t>
  </si>
  <si>
    <t>此次提前下达补助资金</t>
  </si>
  <si>
    <t>地区合计</t>
  </si>
  <si>
    <t>高昌区</t>
  </si>
  <si>
    <t>鄯善县</t>
  </si>
  <si>
    <t>托克逊县</t>
  </si>
  <si>
    <t>伊州区</t>
  </si>
  <si>
    <t>巴里坤县</t>
  </si>
  <si>
    <t>伊吾县</t>
  </si>
  <si>
    <t>昌吉市</t>
  </si>
  <si>
    <t>阜康市</t>
  </si>
  <si>
    <t>呼图壁县</t>
  </si>
  <si>
    <t>玛纳斯县</t>
  </si>
  <si>
    <t>奇台县</t>
  </si>
  <si>
    <t>吉木萨尔县</t>
  </si>
  <si>
    <t>木垒县</t>
  </si>
  <si>
    <t>博乐市</t>
  </si>
  <si>
    <t>阿拉山口市</t>
  </si>
  <si>
    <t>精河县</t>
  </si>
  <si>
    <t>温泉县</t>
  </si>
  <si>
    <t>库尔勒市</t>
  </si>
  <si>
    <t>轮台县</t>
  </si>
  <si>
    <t>尉犁县</t>
  </si>
  <si>
    <t>若羌县</t>
  </si>
  <si>
    <t>且末县</t>
  </si>
  <si>
    <t>焉耆县</t>
  </si>
  <si>
    <t>和静县</t>
  </si>
  <si>
    <t>和硕县</t>
  </si>
  <si>
    <t>博湖县</t>
  </si>
  <si>
    <t>经开区</t>
  </si>
  <si>
    <t>阿克苏市</t>
  </si>
  <si>
    <t>温宿县</t>
  </si>
  <si>
    <t>库车县</t>
  </si>
  <si>
    <t>沙雅县</t>
  </si>
  <si>
    <t>新和县</t>
  </si>
  <si>
    <t>拜城县</t>
  </si>
  <si>
    <t>阿图什市</t>
  </si>
  <si>
    <t>阿克陶县</t>
  </si>
  <si>
    <t>阿合奇县</t>
  </si>
  <si>
    <t>乌恰县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</si>
  <si>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</si>
  <si>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</si>
  <si>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</si>
  <si>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</si>
  <si>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</si>
  <si>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</si>
  <si>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</si>
  <si>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</si>
  <si>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</si>
  <si>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</si>
  <si>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</si>
  <si>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塔县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</si>
  <si>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</si>
  <si>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</si>
  <si>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</si>
  <si>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</si>
  <si>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</si>
  <si>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</si>
  <si>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</si>
  <si>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</si>
  <si>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伊宁市</t>
  </si>
  <si>
    <t>奎屯市</t>
  </si>
  <si>
    <t>伊宁县</t>
  </si>
  <si>
    <t>察县</t>
  </si>
  <si>
    <t>霍城县</t>
  </si>
  <si>
    <t>巩留县</t>
  </si>
  <si>
    <t>新源县</t>
  </si>
  <si>
    <t>昭苏县</t>
  </si>
  <si>
    <t>特克斯县</t>
  </si>
  <si>
    <t>尼勒克县</t>
  </si>
  <si>
    <t>塔城市</t>
  </si>
  <si>
    <t>乌苏市</t>
  </si>
  <si>
    <t>额敏县</t>
  </si>
  <si>
    <t>沙湾县</t>
  </si>
  <si>
    <t>托里县</t>
  </si>
  <si>
    <t>裕民县</t>
  </si>
  <si>
    <t>和丰县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</si>
  <si>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</si>
  <si>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</si>
  <si>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</si>
  <si>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</si>
  <si>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</si>
  <si>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</si>
  <si>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</si>
  <si>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附件1：</t>
  </si>
  <si>
    <t>中央对地方专项转移支付项目绩效目标表
（克州）</t>
  </si>
  <si>
    <t>（2023年度）</t>
  </si>
  <si>
    <t>项目名称</t>
  </si>
  <si>
    <t>城乡居民基本医疗保险补助资金</t>
  </si>
  <si>
    <t>省份</t>
  </si>
  <si>
    <t>新疆维吾尔自治区</t>
  </si>
  <si>
    <t>省级财政部门</t>
  </si>
  <si>
    <t>自治区财政厅</t>
  </si>
  <si>
    <t>省级主管部门</t>
  </si>
  <si>
    <t>自治区医疗保障局</t>
  </si>
  <si>
    <t>资金情况（万元）</t>
  </si>
  <si>
    <t xml:space="preserve"> 年度金额：</t>
  </si>
  <si>
    <t xml:space="preserve">  其中：中央资金</t>
  </si>
  <si>
    <t xml:space="preserve">        地方资金</t>
  </si>
  <si>
    <t xml:space="preserve">        其他资金</t>
  </si>
  <si>
    <t>总
体
目
标</t>
  </si>
  <si>
    <t>年度目标</t>
  </si>
  <si>
    <t>目标1：巩固参保率；
目标2：稳步提高保障水平；
目标3：实现基金收支平衡</t>
  </si>
  <si>
    <t>绩
效
指
标</t>
  </si>
  <si>
    <t>一级
指标</t>
  </si>
  <si>
    <t>二级指标</t>
  </si>
  <si>
    <t>三级指标</t>
  </si>
  <si>
    <t>指标值（包含数字及文字描述）</t>
  </si>
  <si>
    <t>完成指标</t>
  </si>
  <si>
    <t>数量指标</t>
  </si>
  <si>
    <t>参保人数（人）</t>
  </si>
  <si>
    <t>≥50.76万人</t>
  </si>
  <si>
    <t>以户籍人口数为基数计算的基本医保综合参保率（%）</t>
  </si>
  <si>
    <t>≥95%</t>
  </si>
  <si>
    <t>以常住人口数为基数计算的基本参保综合参保率（%）</t>
  </si>
  <si>
    <t>≥90%</t>
  </si>
  <si>
    <t>质量指标</t>
  </si>
  <si>
    <t>各级财政实际补助标准（元）</t>
  </si>
  <si>
    <t>≥640元/人</t>
  </si>
  <si>
    <t>个人缴费标准（元）</t>
  </si>
  <si>
    <t>≥380元/人</t>
  </si>
  <si>
    <t>重复参保人数(人)</t>
  </si>
  <si>
    <t>申请结算补助资金时多报、虚报参保人数（人）</t>
  </si>
  <si>
    <t>参保人政策范围内住院费用报销比例</t>
  </si>
  <si>
    <t>65%≦指标值≦75%</t>
  </si>
  <si>
    <t>实施按病种（组）、按人头付费等支付方式改革</t>
  </si>
  <si>
    <t>逐步推开</t>
  </si>
  <si>
    <t>基金滚存结余可支配月数（月）</t>
  </si>
  <si>
    <t>≥6</t>
  </si>
  <si>
    <t>时效指标</t>
  </si>
  <si>
    <t>当年各级财政补助资金到位率(%)</t>
  </si>
  <si>
    <t>成本指标</t>
  </si>
  <si>
    <t>城乡居民医保自治区财政补助资金成本（万元）</t>
  </si>
  <si>
    <t xml:space="preserve">效益指标
</t>
  </si>
  <si>
    <t>社会效益
指标</t>
  </si>
  <si>
    <t xml:space="preserve"> 减轻参保人员就医经济负担，缓解社会矛盾</t>
  </si>
  <si>
    <t>成效明显</t>
  </si>
  <si>
    <t>满意度指标</t>
  </si>
  <si>
    <t>参保对象满意度（%）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</si>
</sst>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#,##0.00_ "/>
    <numFmt numFmtId="178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2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2"/>
      <name val="黑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0" fillId="2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5" fillId="23" borderId="15" applyNumberFormat="0" applyAlignment="0" applyProtection="0">
      <alignment vertical="center"/>
    </xf>
    <xf numFmtId="0" fontId="31" fillId="23" borderId="13" applyNumberFormat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" fillId="0" borderId="0"/>
  </cellStyleXfs>
  <cellXfs count="79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1" xfId="49" applyFont="1" applyBorder="1" applyAlignment="1">
      <alignment vertical="center" wrapText="1"/>
    </xf>
    <xf numFmtId="0" fontId="3" fillId="0" borderId="1" xfId="49" applyFont="1" applyBorder="1" applyAlignment="1">
      <alignment horizontal="left" vertical="top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9" fontId="4" fillId="0" borderId="1" xfId="49" applyNumberFormat="1" applyFont="1" applyBorder="1" applyAlignment="1">
      <alignment horizontal="center" vertical="center" wrapText="1"/>
    </xf>
    <xf numFmtId="0" fontId="2" fillId="0" borderId="0" xfId="49" applyFont="1" applyBorder="1" applyAlignment="1">
      <alignment vertical="center" wrapText="1"/>
    </xf>
    <xf numFmtId="0" fontId="2" fillId="0" borderId="0" xfId="49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12" fillId="0" borderId="1" xfId="31" applyNumberFormat="1" applyFont="1" applyFill="1" applyBorder="1" applyAlignment="1">
      <alignment horizontal="center" vertical="center" wrapText="1"/>
    </xf>
    <xf numFmtId="178" fontId="0" fillId="0" borderId="0" xfId="0" applyNumberForma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3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8" fontId="9" fillId="0" borderId="1" xfId="3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8" fontId="12" fillId="2" borderId="1" xfId="31" applyNumberFormat="1" applyFont="1" applyFill="1" applyBorder="1" applyAlignment="1">
      <alignment horizontal="center" vertical="center" wrapText="1"/>
    </xf>
    <xf numFmtId="178" fontId="12" fillId="3" borderId="1" xfId="3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8" fontId="9" fillId="2" borderId="1" xfId="3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32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78" fontId="9" fillId="4" borderId="1" xfId="31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178" fontId="9" fillId="6" borderId="1" xfId="3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77" fontId="0" fillId="0" borderId="6" xfId="0" applyNumberFormat="1" applyBorder="1">
      <alignment vertical="center"/>
    </xf>
    <xf numFmtId="0" fontId="0" fillId="0" borderId="6" xfId="0" applyBorder="1">
      <alignment vertical="center"/>
    </xf>
    <xf numFmtId="0" fontId="9" fillId="2" borderId="6" xfId="32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177" fontId="0" fillId="0" borderId="0" xfId="0" applyNumberFormat="1">
      <alignment vertical="center"/>
    </xf>
    <xf numFmtId="0" fontId="12" fillId="2" borderId="7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76" fontId="12" fillId="2" borderId="1" xfId="31" applyNumberFormat="1" applyFont="1" applyFill="1" applyBorder="1" applyAlignment="1">
      <alignment horizontal="center" vertical="center" wrapText="1"/>
    </xf>
    <xf numFmtId="176" fontId="12" fillId="4" borderId="1" xfId="31" applyNumberFormat="1" applyFont="1" applyFill="1" applyBorder="1" applyAlignment="1">
      <alignment horizontal="center" vertical="center" wrapText="1"/>
    </xf>
    <xf numFmtId="176" fontId="12" fillId="0" borderId="1" xfId="31" applyNumberFormat="1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176" fontId="12" fillId="6" borderId="1" xfId="31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I31" sqref="I31"/>
    </sheetView>
  </sheetViews>
  <sheetFormatPr defaultColWidth="9" defaultRowHeight="13.5" outlineLevelCol="6"/>
  <cols>
    <col min="1" max="1" width="13.25" customWidth="1"/>
    <col min="2" max="2" width="36.375" customWidth="1"/>
    <col min="3" max="3" width="5.125" customWidth="1"/>
    <col min="4" max="4" width="12.625" customWidth="1"/>
    <col min="5" max="5" width="9" hidden="1" customWidth="1"/>
    <col min="6" max="6" width="3.375" customWidth="1"/>
    <col min="7" max="7" width="14.5" customWidth="1"/>
  </cols>
  <sheetData>
    <row r="1" ht="15" spans="1:4">
      <c r="A1" s="76" t="s">
        <v>0</v>
      </c>
      <c r="B1" s="76" t="s">
        <v>1</v>
      </c>
      <c r="C1" s="76" t="s">
        <v>2</v>
      </c>
      <c r="D1" s="76" t="s">
        <v>3</v>
      </c>
    </row>
    <row r="2" spans="1:4">
      <c r="A2" s="77"/>
      <c r="B2" s="78" t="s">
        <v>4</v>
      </c>
      <c r="C2" s="78" t="s">
        <v>5</v>
      </c>
      <c r="D2" s="78">
        <v>15718120</v>
      </c>
    </row>
    <row r="3" spans="1:7">
      <c r="A3" s="77">
        <v>1</v>
      </c>
      <c r="B3" s="78" t="s">
        <v>6</v>
      </c>
      <c r="C3" s="78" t="s">
        <v>5</v>
      </c>
      <c r="D3" s="78">
        <v>1041802</v>
      </c>
      <c r="F3" s="47">
        <v>1</v>
      </c>
      <c r="G3" s="47" t="s">
        <v>7</v>
      </c>
    </row>
    <row r="4" spans="1:7">
      <c r="A4" s="77">
        <v>2</v>
      </c>
      <c r="B4" s="78" t="s">
        <v>8</v>
      </c>
      <c r="C4" s="78" t="s">
        <v>5</v>
      </c>
      <c r="D4" s="78">
        <v>105345</v>
      </c>
      <c r="F4" s="50">
        <v>2</v>
      </c>
      <c r="G4" s="50" t="s">
        <v>9</v>
      </c>
    </row>
    <row r="5" spans="1:7">
      <c r="A5" s="77">
        <v>13</v>
      </c>
      <c r="B5" s="78" t="s">
        <v>10</v>
      </c>
      <c r="C5" s="78" t="s">
        <v>5</v>
      </c>
      <c r="D5" s="78">
        <v>495536</v>
      </c>
      <c r="F5" s="47">
        <v>3</v>
      </c>
      <c r="G5" s="47" t="s">
        <v>11</v>
      </c>
    </row>
    <row r="6" spans="1:7">
      <c r="A6" s="77">
        <v>14</v>
      </c>
      <c r="B6" s="78" t="s">
        <v>12</v>
      </c>
      <c r="C6" s="78" t="s">
        <v>5</v>
      </c>
      <c r="D6" s="78">
        <v>282773</v>
      </c>
      <c r="F6" s="52">
        <v>4</v>
      </c>
      <c r="G6" s="52" t="s">
        <v>13</v>
      </c>
    </row>
    <row r="7" spans="1:7">
      <c r="A7" s="77">
        <v>7</v>
      </c>
      <c r="B7" s="78" t="s">
        <v>14</v>
      </c>
      <c r="C7" s="78" t="s">
        <v>5</v>
      </c>
      <c r="D7" s="78">
        <v>777309</v>
      </c>
      <c r="F7" s="47">
        <v>5</v>
      </c>
      <c r="G7" s="47" t="s">
        <v>15</v>
      </c>
    </row>
    <row r="8" spans="1:7">
      <c r="A8" s="77">
        <v>6</v>
      </c>
      <c r="B8" s="78" t="s">
        <v>16</v>
      </c>
      <c r="C8" s="78" t="s">
        <v>5</v>
      </c>
      <c r="D8" s="78">
        <v>272291</v>
      </c>
      <c r="F8" s="52">
        <v>6</v>
      </c>
      <c r="G8" s="52" t="s">
        <v>17</v>
      </c>
    </row>
    <row r="9" spans="1:7">
      <c r="A9" s="77">
        <v>8</v>
      </c>
      <c r="B9" s="78" t="s">
        <v>18</v>
      </c>
      <c r="C9" s="78" t="s">
        <v>5</v>
      </c>
      <c r="D9" s="78">
        <v>826111</v>
      </c>
      <c r="F9" s="52">
        <v>7</v>
      </c>
      <c r="G9" s="52" t="s">
        <v>19</v>
      </c>
    </row>
    <row r="10" spans="1:7">
      <c r="A10" s="77">
        <v>9</v>
      </c>
      <c r="B10" s="78" t="s">
        <v>20</v>
      </c>
      <c r="C10" s="78" t="s">
        <v>5</v>
      </c>
      <c r="D10" s="78">
        <v>2080351</v>
      </c>
      <c r="F10" s="52">
        <v>8</v>
      </c>
      <c r="G10" s="52" t="s">
        <v>21</v>
      </c>
    </row>
    <row r="11" spans="1:7">
      <c r="A11" s="77">
        <v>10</v>
      </c>
      <c r="B11" s="78" t="s">
        <v>22</v>
      </c>
      <c r="C11" s="78" t="s">
        <v>5</v>
      </c>
      <c r="D11" s="78">
        <v>509569</v>
      </c>
      <c r="F11" s="52">
        <v>9</v>
      </c>
      <c r="G11" s="52" t="s">
        <v>23</v>
      </c>
    </row>
    <row r="12" spans="1:7">
      <c r="A12" s="77">
        <v>11</v>
      </c>
      <c r="B12" s="78" t="s">
        <v>24</v>
      </c>
      <c r="C12" s="78" t="s">
        <v>5</v>
      </c>
      <c r="D12" s="78">
        <v>4088515</v>
      </c>
      <c r="F12" s="52">
        <v>10</v>
      </c>
      <c r="G12" s="52" t="s">
        <v>25</v>
      </c>
    </row>
    <row r="13" spans="1:7">
      <c r="A13" s="77">
        <v>12</v>
      </c>
      <c r="B13" s="78" t="s">
        <v>26</v>
      </c>
      <c r="C13" s="78" t="s">
        <v>5</v>
      </c>
      <c r="D13" s="78">
        <v>2251788</v>
      </c>
      <c r="F13" s="52">
        <v>11</v>
      </c>
      <c r="G13" s="52" t="s">
        <v>27</v>
      </c>
    </row>
    <row r="14" spans="1:7">
      <c r="A14" s="77">
        <v>3</v>
      </c>
      <c r="B14" s="78" t="s">
        <v>28</v>
      </c>
      <c r="C14" s="78" t="s">
        <v>5</v>
      </c>
      <c r="D14" s="78">
        <v>1921435</v>
      </c>
      <c r="F14" s="52">
        <v>12</v>
      </c>
      <c r="G14" s="52" t="s">
        <v>29</v>
      </c>
    </row>
    <row r="15" spans="1:7">
      <c r="A15" s="77">
        <v>4</v>
      </c>
      <c r="B15" s="78" t="s">
        <v>30</v>
      </c>
      <c r="C15" s="78" t="s">
        <v>5</v>
      </c>
      <c r="D15" s="78">
        <v>655305</v>
      </c>
      <c r="F15" s="52">
        <v>13</v>
      </c>
      <c r="G15" s="52" t="s">
        <v>31</v>
      </c>
    </row>
    <row r="16" spans="1:7">
      <c r="A16" s="77">
        <v>5</v>
      </c>
      <c r="B16" s="78" t="s">
        <v>32</v>
      </c>
      <c r="C16" s="78" t="s">
        <v>5</v>
      </c>
      <c r="D16" s="78">
        <v>409990</v>
      </c>
      <c r="F16" s="52">
        <v>14</v>
      </c>
      <c r="G16" s="52" t="s">
        <v>33</v>
      </c>
    </row>
    <row r="17" spans="1:4">
      <c r="A17" s="77"/>
      <c r="B17" s="78" t="s">
        <v>34</v>
      </c>
      <c r="C17" s="78" t="s">
        <v>5</v>
      </c>
      <c r="D17" s="78"/>
    </row>
    <row r="24" ht="14.25"/>
    <row r="25" ht="15" spans="1:4">
      <c r="A25" s="76" t="s">
        <v>0</v>
      </c>
      <c r="B25" s="76" t="s">
        <v>1</v>
      </c>
      <c r="C25" s="76" t="s">
        <v>2</v>
      </c>
      <c r="D25" s="76" t="s">
        <v>3</v>
      </c>
    </row>
    <row r="26" spans="1:4">
      <c r="A26" s="77">
        <v>1</v>
      </c>
      <c r="B26" s="78" t="s">
        <v>6</v>
      </c>
      <c r="C26" s="78" t="s">
        <v>5</v>
      </c>
      <c r="D26" s="78">
        <v>1041802</v>
      </c>
    </row>
    <row r="27" spans="1:7">
      <c r="A27" s="77">
        <v>2</v>
      </c>
      <c r="B27" s="78" t="s">
        <v>8</v>
      </c>
      <c r="C27" s="78" t="s">
        <v>5</v>
      </c>
      <c r="D27" s="78">
        <v>105345</v>
      </c>
      <c r="F27" s="47">
        <v>1</v>
      </c>
      <c r="G27" s="47" t="s">
        <v>7</v>
      </c>
    </row>
    <row r="28" spans="1:7">
      <c r="A28" s="77">
        <v>3</v>
      </c>
      <c r="B28" s="78" t="s">
        <v>28</v>
      </c>
      <c r="C28" s="78" t="s">
        <v>5</v>
      </c>
      <c r="D28" s="78">
        <v>1921435</v>
      </c>
      <c r="F28" s="50">
        <v>2</v>
      </c>
      <c r="G28" s="50" t="s">
        <v>9</v>
      </c>
    </row>
    <row r="29" spans="1:7">
      <c r="A29" s="77">
        <v>4</v>
      </c>
      <c r="B29" s="78" t="s">
        <v>30</v>
      </c>
      <c r="C29" s="78" t="s">
        <v>5</v>
      </c>
      <c r="D29" s="78">
        <v>655305</v>
      </c>
      <c r="F29" s="47">
        <v>3</v>
      </c>
      <c r="G29" s="47" t="s">
        <v>11</v>
      </c>
    </row>
    <row r="30" spans="1:7">
      <c r="A30" s="77">
        <v>5</v>
      </c>
      <c r="B30" s="78" t="s">
        <v>32</v>
      </c>
      <c r="C30" s="78" t="s">
        <v>5</v>
      </c>
      <c r="D30" s="78">
        <v>409990</v>
      </c>
      <c r="F30" s="52">
        <v>4</v>
      </c>
      <c r="G30" s="52" t="s">
        <v>13</v>
      </c>
    </row>
    <row r="31" spans="1:7">
      <c r="A31" s="77">
        <v>6</v>
      </c>
      <c r="B31" s="78" t="s">
        <v>16</v>
      </c>
      <c r="C31" s="78" t="s">
        <v>5</v>
      </c>
      <c r="D31" s="78">
        <v>272291</v>
      </c>
      <c r="F31" s="47">
        <v>5</v>
      </c>
      <c r="G31" s="47" t="s">
        <v>15</v>
      </c>
    </row>
    <row r="32" spans="1:7">
      <c r="A32" s="77">
        <v>7</v>
      </c>
      <c r="B32" s="78" t="s">
        <v>14</v>
      </c>
      <c r="C32" s="78" t="s">
        <v>5</v>
      </c>
      <c r="D32" s="78">
        <v>777309</v>
      </c>
      <c r="F32" s="52">
        <v>6</v>
      </c>
      <c r="G32" s="52" t="s">
        <v>17</v>
      </c>
    </row>
    <row r="33" spans="1:7">
      <c r="A33" s="77">
        <v>8</v>
      </c>
      <c r="B33" s="78" t="s">
        <v>18</v>
      </c>
      <c r="C33" s="78" t="s">
        <v>5</v>
      </c>
      <c r="D33" s="78">
        <v>826111</v>
      </c>
      <c r="F33" s="52">
        <v>7</v>
      </c>
      <c r="G33" s="52" t="s">
        <v>19</v>
      </c>
    </row>
    <row r="34" spans="1:7">
      <c r="A34" s="77">
        <v>9</v>
      </c>
      <c r="B34" s="78" t="s">
        <v>20</v>
      </c>
      <c r="C34" s="78" t="s">
        <v>5</v>
      </c>
      <c r="D34" s="78">
        <v>2080351</v>
      </c>
      <c r="F34" s="52">
        <v>8</v>
      </c>
      <c r="G34" s="52" t="s">
        <v>21</v>
      </c>
    </row>
    <row r="35" spans="1:7">
      <c r="A35" s="77">
        <v>10</v>
      </c>
      <c r="B35" s="78" t="s">
        <v>22</v>
      </c>
      <c r="C35" s="78" t="s">
        <v>5</v>
      </c>
      <c r="D35" s="78">
        <v>509569</v>
      </c>
      <c r="F35" s="52">
        <v>9</v>
      </c>
      <c r="G35" s="52" t="s">
        <v>23</v>
      </c>
    </row>
    <row r="36" spans="1:7">
      <c r="A36" s="77">
        <v>11</v>
      </c>
      <c r="B36" s="78" t="s">
        <v>24</v>
      </c>
      <c r="C36" s="78" t="s">
        <v>5</v>
      </c>
      <c r="D36" s="78">
        <v>4088515</v>
      </c>
      <c r="F36" s="52">
        <v>10</v>
      </c>
      <c r="G36" s="52" t="s">
        <v>25</v>
      </c>
    </row>
    <row r="37" spans="1:7">
      <c r="A37" s="77">
        <v>12</v>
      </c>
      <c r="B37" s="78" t="s">
        <v>26</v>
      </c>
      <c r="C37" s="78" t="s">
        <v>5</v>
      </c>
      <c r="D37" s="78">
        <v>2251788</v>
      </c>
      <c r="F37" s="52">
        <v>11</v>
      </c>
      <c r="G37" s="52" t="s">
        <v>27</v>
      </c>
    </row>
    <row r="38" spans="1:7">
      <c r="A38" s="77">
        <v>13</v>
      </c>
      <c r="B38" s="78" t="s">
        <v>10</v>
      </c>
      <c r="C38" s="78" t="s">
        <v>5</v>
      </c>
      <c r="D38" s="78">
        <v>495536</v>
      </c>
      <c r="F38" s="52">
        <v>12</v>
      </c>
      <c r="G38" s="52" t="s">
        <v>29</v>
      </c>
    </row>
    <row r="39" spans="1:7">
      <c r="A39" s="77">
        <v>14</v>
      </c>
      <c r="B39" s="78" t="s">
        <v>12</v>
      </c>
      <c r="C39" s="78" t="s">
        <v>5</v>
      </c>
      <c r="D39" s="78">
        <v>282773</v>
      </c>
      <c r="F39" s="52">
        <v>13</v>
      </c>
      <c r="G39" s="52" t="s">
        <v>31</v>
      </c>
    </row>
    <row r="40" spans="1:7">
      <c r="A40" s="77"/>
      <c r="B40" s="78" t="s">
        <v>4</v>
      </c>
      <c r="C40" s="78" t="s">
        <v>5</v>
      </c>
      <c r="D40" s="78">
        <v>15718120</v>
      </c>
      <c r="F40" s="52">
        <v>14</v>
      </c>
      <c r="G40" s="52" t="s">
        <v>33</v>
      </c>
    </row>
  </sheetData>
  <sortState ref="A26:D40">
    <sortCondition ref="A27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29" sqref="I29"/>
    </sheetView>
  </sheetViews>
  <sheetFormatPr defaultColWidth="9" defaultRowHeight="13.5"/>
  <cols>
    <col min="1" max="1" width="4.625" customWidth="1"/>
    <col min="2" max="2" width="10.875" customWidth="1"/>
    <col min="3" max="3" width="26.25" customWidth="1"/>
    <col min="4" max="4" width="8.625" customWidth="1"/>
    <col min="5" max="6" width="9.25" customWidth="1"/>
    <col min="7" max="7" width="8.875" customWidth="1"/>
    <col min="8" max="9" width="11.625" customWidth="1"/>
    <col min="10" max="10" width="12.625"/>
  </cols>
  <sheetData>
    <row r="1" ht="14.25" spans="1:9">
      <c r="A1" s="39" t="s">
        <v>35</v>
      </c>
      <c r="B1" s="39"/>
      <c r="C1" s="40"/>
      <c r="D1" s="41"/>
      <c r="E1" s="41"/>
      <c r="F1" s="41"/>
      <c r="G1" s="41"/>
      <c r="H1" s="41"/>
      <c r="I1" s="41"/>
    </row>
    <row r="2" ht="22.5" spans="1:9">
      <c r="A2" s="42" t="s">
        <v>36</v>
      </c>
      <c r="B2" s="42"/>
      <c r="C2" s="42"/>
      <c r="D2" s="42"/>
      <c r="E2" s="42"/>
      <c r="F2" s="42"/>
      <c r="G2" s="42"/>
      <c r="H2" s="42"/>
      <c r="I2" s="42"/>
    </row>
    <row r="3" ht="22.5" spans="1:9">
      <c r="A3" s="42"/>
      <c r="B3" s="42"/>
      <c r="C3" s="42"/>
      <c r="D3" s="42"/>
      <c r="E3" s="42"/>
      <c r="F3" s="42"/>
      <c r="G3" s="42"/>
      <c r="H3" s="42"/>
      <c r="I3" s="68"/>
    </row>
    <row r="4" spans="1:9">
      <c r="A4" s="43" t="s">
        <v>37</v>
      </c>
      <c r="B4" s="43" t="s">
        <v>38</v>
      </c>
      <c r="C4" s="43" t="s">
        <v>39</v>
      </c>
      <c r="D4" s="43" t="s">
        <v>40</v>
      </c>
      <c r="E4" s="43"/>
      <c r="F4" s="43"/>
      <c r="G4" s="43" t="s">
        <v>41</v>
      </c>
      <c r="H4" s="43"/>
      <c r="I4" s="69" t="s">
        <v>42</v>
      </c>
    </row>
    <row r="5" ht="175.5" spans="1:9">
      <c r="A5" s="43"/>
      <c r="B5" s="43"/>
      <c r="C5" s="43"/>
      <c r="D5" s="43" t="s">
        <v>43</v>
      </c>
      <c r="E5" s="43" t="s">
        <v>44</v>
      </c>
      <c r="F5" s="43" t="s">
        <v>45</v>
      </c>
      <c r="G5" s="43" t="s">
        <v>46</v>
      </c>
      <c r="H5" s="43" t="s">
        <v>47</v>
      </c>
      <c r="I5" s="70"/>
    </row>
    <row r="6" spans="1:9">
      <c r="A6" s="44" t="s">
        <v>48</v>
      </c>
      <c r="B6" s="44"/>
      <c r="C6" s="45">
        <f>SUM(C7+C8+C9+C10+C11+C12+C13+C14+C15+C16+C17+C18+C19+C20)</f>
        <v>15678035</v>
      </c>
      <c r="D6" s="45">
        <v>440</v>
      </c>
      <c r="E6" s="45">
        <f t="shared" ref="E6:H6" si="0">SUM(E7+E8+E9+E10+E11+E12+E13+E14+E15+E16+E17+E18+E19+E20)</f>
        <v>689832</v>
      </c>
      <c r="F6" s="45">
        <f t="shared" si="0"/>
        <v>615755</v>
      </c>
      <c r="G6" s="45">
        <v>110</v>
      </c>
      <c r="H6" s="71">
        <f t="shared" si="0"/>
        <v>152259.4</v>
      </c>
      <c r="I6" s="71">
        <f t="shared" ref="I6:I20" si="1">F6+H6</f>
        <v>768014.4</v>
      </c>
    </row>
    <row r="7" spans="1:10">
      <c r="A7" s="47">
        <v>1</v>
      </c>
      <c r="B7" s="47" t="s">
        <v>7</v>
      </c>
      <c r="C7" s="48">
        <v>1023299</v>
      </c>
      <c r="D7" s="48">
        <v>440</v>
      </c>
      <c r="E7" s="48">
        <f t="shared" ref="E7:E20" si="2">ROUND(C7*D7/10000,0)</f>
        <v>45025</v>
      </c>
      <c r="F7" s="47">
        <f>ROUND(E7*0.89261,0)+2</f>
        <v>40192</v>
      </c>
      <c r="G7" s="47">
        <v>33</v>
      </c>
      <c r="H7" s="47">
        <f>ROUND(C7*G7/10000,0)+0.4</f>
        <v>3377.4</v>
      </c>
      <c r="I7" s="48">
        <f t="shared" si="1"/>
        <v>43569.4</v>
      </c>
      <c r="J7">
        <f>G7/$G$6</f>
        <v>0.3</v>
      </c>
    </row>
    <row r="8" spans="1:10">
      <c r="A8" s="50">
        <v>2</v>
      </c>
      <c r="B8" s="50" t="s">
        <v>9</v>
      </c>
      <c r="C8" s="51">
        <v>99920</v>
      </c>
      <c r="D8" s="48">
        <v>440</v>
      </c>
      <c r="E8" s="48">
        <f t="shared" si="2"/>
        <v>4396</v>
      </c>
      <c r="F8" s="47">
        <f t="shared" ref="F8:F20" si="3">ROUND(E8*0.89261,0)</f>
        <v>3924</v>
      </c>
      <c r="G8" s="47">
        <v>33</v>
      </c>
      <c r="H8" s="47">
        <f t="shared" ref="H8:H20" si="4">ROUND(C8*G8/10000,0)</f>
        <v>330</v>
      </c>
      <c r="I8" s="48">
        <f t="shared" si="1"/>
        <v>4254</v>
      </c>
      <c r="J8">
        <f t="shared" ref="J8:J20" si="5">G8/$G$6</f>
        <v>0.3</v>
      </c>
    </row>
    <row r="9" spans="1:10">
      <c r="A9" s="47">
        <v>3</v>
      </c>
      <c r="B9" s="47" t="s">
        <v>11</v>
      </c>
      <c r="C9" s="48">
        <v>1913593</v>
      </c>
      <c r="D9" s="48">
        <v>440</v>
      </c>
      <c r="E9" s="48">
        <f t="shared" si="2"/>
        <v>84198</v>
      </c>
      <c r="F9" s="47">
        <f t="shared" si="3"/>
        <v>75156</v>
      </c>
      <c r="G9" s="47">
        <v>66</v>
      </c>
      <c r="H9" s="47">
        <f t="shared" si="4"/>
        <v>12630</v>
      </c>
      <c r="I9" s="48">
        <f t="shared" si="1"/>
        <v>87786</v>
      </c>
      <c r="J9">
        <f t="shared" si="5"/>
        <v>0.6</v>
      </c>
    </row>
    <row r="10" spans="1:10">
      <c r="A10" s="52">
        <v>4</v>
      </c>
      <c r="B10" s="52" t="s">
        <v>13</v>
      </c>
      <c r="C10" s="48">
        <v>665870</v>
      </c>
      <c r="D10" s="48">
        <v>440</v>
      </c>
      <c r="E10" s="48">
        <f t="shared" si="2"/>
        <v>29298</v>
      </c>
      <c r="F10" s="47">
        <f t="shared" si="3"/>
        <v>26152</v>
      </c>
      <c r="G10" s="47">
        <v>77</v>
      </c>
      <c r="H10" s="47">
        <f t="shared" si="4"/>
        <v>5127</v>
      </c>
      <c r="I10" s="48">
        <f t="shared" si="1"/>
        <v>31279</v>
      </c>
      <c r="J10">
        <f t="shared" si="5"/>
        <v>0.7</v>
      </c>
    </row>
    <row r="11" spans="1:10">
      <c r="A11" s="47">
        <v>5</v>
      </c>
      <c r="B11" s="47" t="s">
        <v>15</v>
      </c>
      <c r="C11" s="48">
        <v>411873</v>
      </c>
      <c r="D11" s="48">
        <v>440</v>
      </c>
      <c r="E11" s="48">
        <f t="shared" si="2"/>
        <v>18122</v>
      </c>
      <c r="F11" s="47">
        <f t="shared" si="3"/>
        <v>16176</v>
      </c>
      <c r="G11" s="47">
        <v>77</v>
      </c>
      <c r="H11" s="47">
        <f t="shared" si="4"/>
        <v>3171</v>
      </c>
      <c r="I11" s="48">
        <f t="shared" si="1"/>
        <v>19347</v>
      </c>
      <c r="J11">
        <f t="shared" si="5"/>
        <v>0.7</v>
      </c>
    </row>
    <row r="12" spans="1:10">
      <c r="A12" s="52">
        <v>6</v>
      </c>
      <c r="B12" s="52" t="s">
        <v>17</v>
      </c>
      <c r="C12" s="48">
        <v>275340</v>
      </c>
      <c r="D12" s="48">
        <v>440</v>
      </c>
      <c r="E12" s="48">
        <f t="shared" si="2"/>
        <v>12115</v>
      </c>
      <c r="F12" s="47">
        <f t="shared" si="3"/>
        <v>10814</v>
      </c>
      <c r="G12" s="47">
        <v>77</v>
      </c>
      <c r="H12" s="47">
        <f t="shared" si="4"/>
        <v>2120</v>
      </c>
      <c r="I12" s="48">
        <f t="shared" si="1"/>
        <v>12934</v>
      </c>
      <c r="J12">
        <f t="shared" si="5"/>
        <v>0.7</v>
      </c>
    </row>
    <row r="13" spans="1:10">
      <c r="A13" s="52">
        <v>7</v>
      </c>
      <c r="B13" s="52" t="s">
        <v>19</v>
      </c>
      <c r="C13" s="48">
        <v>772240</v>
      </c>
      <c r="D13" s="48">
        <v>440</v>
      </c>
      <c r="E13" s="48">
        <f t="shared" si="2"/>
        <v>33979</v>
      </c>
      <c r="F13" s="47">
        <f t="shared" si="3"/>
        <v>30330</v>
      </c>
      <c r="G13" s="47">
        <v>66</v>
      </c>
      <c r="H13" s="47">
        <f t="shared" si="4"/>
        <v>5097</v>
      </c>
      <c r="I13" s="48">
        <f t="shared" si="1"/>
        <v>35427</v>
      </c>
      <c r="J13">
        <f t="shared" si="5"/>
        <v>0.6</v>
      </c>
    </row>
    <row r="14" spans="1:10">
      <c r="A14" s="52">
        <v>8</v>
      </c>
      <c r="B14" s="52" t="s">
        <v>21</v>
      </c>
      <c r="C14" s="48">
        <v>820110</v>
      </c>
      <c r="D14" s="48">
        <v>440</v>
      </c>
      <c r="E14" s="48">
        <f t="shared" si="2"/>
        <v>36085</v>
      </c>
      <c r="F14" s="47">
        <f t="shared" si="3"/>
        <v>32210</v>
      </c>
      <c r="G14" s="47">
        <v>66</v>
      </c>
      <c r="H14" s="47">
        <f t="shared" si="4"/>
        <v>5413</v>
      </c>
      <c r="I14" s="48">
        <f t="shared" si="1"/>
        <v>37623</v>
      </c>
      <c r="J14">
        <f t="shared" si="5"/>
        <v>0.6</v>
      </c>
    </row>
    <row r="15" spans="1:10">
      <c r="A15" s="52">
        <v>9</v>
      </c>
      <c r="B15" s="52" t="s">
        <v>23</v>
      </c>
      <c r="C15" s="48">
        <v>2060025</v>
      </c>
      <c r="D15" s="48">
        <v>440</v>
      </c>
      <c r="E15" s="48">
        <f t="shared" si="2"/>
        <v>90641</v>
      </c>
      <c r="F15" s="47">
        <f t="shared" si="3"/>
        <v>80907</v>
      </c>
      <c r="G15" s="47">
        <v>66</v>
      </c>
      <c r="H15" s="47">
        <f t="shared" si="4"/>
        <v>13596</v>
      </c>
      <c r="I15" s="48">
        <f t="shared" si="1"/>
        <v>94503</v>
      </c>
      <c r="J15">
        <f t="shared" si="5"/>
        <v>0.6</v>
      </c>
    </row>
    <row r="16" spans="1:10">
      <c r="A16" s="52">
        <v>10</v>
      </c>
      <c r="B16" s="52" t="s">
        <v>25</v>
      </c>
      <c r="C16" s="48">
        <v>510508</v>
      </c>
      <c r="D16" s="48">
        <v>440</v>
      </c>
      <c r="E16" s="48">
        <f t="shared" si="2"/>
        <v>22462</v>
      </c>
      <c r="F16" s="47">
        <f t="shared" si="3"/>
        <v>20050</v>
      </c>
      <c r="G16" s="47">
        <v>140</v>
      </c>
      <c r="H16" s="47">
        <f t="shared" si="4"/>
        <v>7147</v>
      </c>
      <c r="I16" s="48">
        <f t="shared" si="1"/>
        <v>27197</v>
      </c>
      <c r="J16">
        <f t="shared" si="5"/>
        <v>1.27272727272727</v>
      </c>
    </row>
    <row r="17" spans="1:10">
      <c r="A17" s="52">
        <v>11</v>
      </c>
      <c r="B17" s="52" t="s">
        <v>27</v>
      </c>
      <c r="C17" s="48">
        <v>4079327</v>
      </c>
      <c r="D17" s="48">
        <v>440</v>
      </c>
      <c r="E17" s="48">
        <f t="shared" si="2"/>
        <v>179490</v>
      </c>
      <c r="F17" s="47">
        <f t="shared" si="3"/>
        <v>160215</v>
      </c>
      <c r="G17" s="47">
        <v>140</v>
      </c>
      <c r="H17" s="47">
        <f t="shared" si="4"/>
        <v>57111</v>
      </c>
      <c r="I17" s="48">
        <f t="shared" si="1"/>
        <v>217326</v>
      </c>
      <c r="J17">
        <f t="shared" si="5"/>
        <v>1.27272727272727</v>
      </c>
    </row>
    <row r="18" spans="1:10">
      <c r="A18" s="52">
        <v>12</v>
      </c>
      <c r="B18" s="52" t="s">
        <v>29</v>
      </c>
      <c r="C18" s="48">
        <v>2260257</v>
      </c>
      <c r="D18" s="48">
        <v>440</v>
      </c>
      <c r="E18" s="48">
        <f t="shared" si="2"/>
        <v>99451</v>
      </c>
      <c r="F18" s="47">
        <f t="shared" si="3"/>
        <v>88771</v>
      </c>
      <c r="G18" s="47">
        <v>140</v>
      </c>
      <c r="H18" s="47">
        <f t="shared" si="4"/>
        <v>31644</v>
      </c>
      <c r="I18" s="48">
        <f t="shared" si="1"/>
        <v>120415</v>
      </c>
      <c r="J18">
        <f t="shared" si="5"/>
        <v>1.27272727272727</v>
      </c>
    </row>
    <row r="19" spans="1:10">
      <c r="A19" s="52">
        <v>13</v>
      </c>
      <c r="B19" s="52" t="s">
        <v>31</v>
      </c>
      <c r="C19" s="48">
        <v>503087</v>
      </c>
      <c r="D19" s="48">
        <v>440</v>
      </c>
      <c r="E19" s="48">
        <f t="shared" si="2"/>
        <v>22136</v>
      </c>
      <c r="F19" s="47">
        <f t="shared" si="3"/>
        <v>19759</v>
      </c>
      <c r="G19" s="47">
        <v>66</v>
      </c>
      <c r="H19" s="47">
        <f t="shared" si="4"/>
        <v>3320</v>
      </c>
      <c r="I19" s="48">
        <f t="shared" si="1"/>
        <v>23079</v>
      </c>
      <c r="J19">
        <f t="shared" si="5"/>
        <v>0.6</v>
      </c>
    </row>
    <row r="20" spans="1:10">
      <c r="A20" s="52">
        <v>14</v>
      </c>
      <c r="B20" s="52" t="s">
        <v>33</v>
      </c>
      <c r="C20" s="48">
        <v>282586</v>
      </c>
      <c r="D20" s="48">
        <v>440</v>
      </c>
      <c r="E20" s="48">
        <f t="shared" si="2"/>
        <v>12434</v>
      </c>
      <c r="F20" s="47">
        <f t="shared" si="3"/>
        <v>11099</v>
      </c>
      <c r="G20" s="47">
        <v>77</v>
      </c>
      <c r="H20" s="47">
        <f t="shared" si="4"/>
        <v>2176</v>
      </c>
      <c r="I20" s="48">
        <f t="shared" si="1"/>
        <v>13275</v>
      </c>
      <c r="J20">
        <f t="shared" si="5"/>
        <v>0.7</v>
      </c>
    </row>
  </sheetData>
  <mergeCells count="9">
    <mergeCell ref="A1:B1"/>
    <mergeCell ref="A2:I2"/>
    <mergeCell ref="D4:F4"/>
    <mergeCell ref="G4:H4"/>
    <mergeCell ref="A6:B6"/>
    <mergeCell ref="A4:A5"/>
    <mergeCell ref="B4:B5"/>
    <mergeCell ref="C4:C5"/>
    <mergeCell ref="I4:I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3"/>
  <sheetViews>
    <sheetView zoomScale="175" zoomScaleNormal="175" workbookViewId="0">
      <selection activeCell="K21" sqref="K21"/>
    </sheetView>
  </sheetViews>
  <sheetFormatPr defaultColWidth="9" defaultRowHeight="13.5"/>
  <cols>
    <col min="1" max="1" width="13.25" customWidth="1"/>
    <col min="2" max="2" width="10.875" customWidth="1"/>
    <col min="3" max="3" width="26.25" customWidth="1"/>
    <col min="4" max="4" width="8.625" customWidth="1"/>
    <col min="5" max="6" width="9.25" customWidth="1"/>
    <col min="7" max="7" width="18.375" customWidth="1"/>
    <col min="8" max="9" width="11.625" customWidth="1"/>
  </cols>
  <sheetData>
    <row r="1" ht="14.25" spans="1:9">
      <c r="A1" s="39" t="s">
        <v>35</v>
      </c>
      <c r="B1" s="39"/>
      <c r="C1" s="40"/>
      <c r="D1" s="41"/>
      <c r="E1" s="41"/>
      <c r="F1" s="41"/>
      <c r="G1" s="41"/>
      <c r="H1" s="41"/>
      <c r="I1" s="41"/>
    </row>
    <row r="2" ht="22.5" spans="1:9">
      <c r="A2" s="42" t="s">
        <v>49</v>
      </c>
      <c r="B2" s="42"/>
      <c r="C2" s="42"/>
      <c r="D2" s="42"/>
      <c r="E2" s="42"/>
      <c r="F2" s="42"/>
      <c r="G2" s="42"/>
      <c r="H2" s="42"/>
      <c r="I2" s="42"/>
    </row>
    <row r="3" ht="22.5" spans="1:9">
      <c r="A3" s="42"/>
      <c r="B3" s="42"/>
      <c r="C3" s="42"/>
      <c r="D3" s="42"/>
      <c r="E3" s="42"/>
      <c r="F3" s="42"/>
      <c r="G3" s="42"/>
      <c r="H3" s="42"/>
      <c r="I3" s="68"/>
    </row>
    <row r="4" spans="1:9">
      <c r="A4" s="43" t="s">
        <v>37</v>
      </c>
      <c r="B4" s="43" t="s">
        <v>38</v>
      </c>
      <c r="C4" s="43" t="s">
        <v>50</v>
      </c>
      <c r="D4" s="43" t="s">
        <v>40</v>
      </c>
      <c r="E4" s="43"/>
      <c r="F4" s="43"/>
      <c r="G4" s="43" t="s">
        <v>41</v>
      </c>
      <c r="H4" s="43"/>
      <c r="I4" s="69" t="s">
        <v>42</v>
      </c>
    </row>
    <row r="5" ht="81" spans="1:9">
      <c r="A5" s="43"/>
      <c r="B5" s="43"/>
      <c r="C5" s="43"/>
      <c r="D5" s="43" t="s">
        <v>43</v>
      </c>
      <c r="E5" s="43" t="s">
        <v>44</v>
      </c>
      <c r="F5" s="43" t="s">
        <v>45</v>
      </c>
      <c r="G5" s="43" t="s">
        <v>46</v>
      </c>
      <c r="H5" s="43" t="s">
        <v>51</v>
      </c>
      <c r="I5" s="70"/>
    </row>
    <row r="6" spans="1:9">
      <c r="A6" s="44" t="s">
        <v>48</v>
      </c>
      <c r="B6" s="44"/>
      <c r="C6" s="45">
        <f t="shared" ref="C6:E6" si="0">SUM(C7+C8+C9+C10+C11+C12+C13+C14+C15+C20+C21+C22+C23+C24)</f>
        <v>15718120</v>
      </c>
      <c r="D6" s="45">
        <v>464</v>
      </c>
      <c r="E6" s="45">
        <f t="shared" si="0"/>
        <v>729322</v>
      </c>
      <c r="F6" s="45"/>
      <c r="G6" s="45">
        <v>116</v>
      </c>
      <c r="H6" s="46">
        <f>SUM(H7+H8+H9+H10+H11+H12+H13+H14+H15+H20+H21+H22+H23+H24)</f>
        <v>163171</v>
      </c>
      <c r="I6" s="71">
        <f>E6+H6</f>
        <v>892493</v>
      </c>
    </row>
    <row r="7" spans="1:9">
      <c r="A7" s="47">
        <v>1</v>
      </c>
      <c r="B7" s="47" t="s">
        <v>7</v>
      </c>
      <c r="C7" s="48">
        <v>1041802</v>
      </c>
      <c r="D7" s="48">
        <v>464</v>
      </c>
      <c r="E7" s="48">
        <f t="shared" ref="E7:E24" si="1">ROUND(C7*D7/10000,0)</f>
        <v>48340</v>
      </c>
      <c r="F7" s="47"/>
      <c r="G7" s="47">
        <v>34.8</v>
      </c>
      <c r="H7" s="49">
        <f>ROUND(C7*G7/10000,0)</f>
        <v>3625</v>
      </c>
      <c r="I7" s="71">
        <f t="shared" ref="I7:I24" si="2">E7+H7</f>
        <v>51965</v>
      </c>
    </row>
    <row r="8" spans="1:9">
      <c r="A8" s="50">
        <v>2</v>
      </c>
      <c r="B8" s="50" t="s">
        <v>9</v>
      </c>
      <c r="C8" s="51">
        <v>105345</v>
      </c>
      <c r="D8" s="48">
        <v>464</v>
      </c>
      <c r="E8" s="48">
        <f t="shared" si="1"/>
        <v>4888</v>
      </c>
      <c r="F8" s="47"/>
      <c r="G8" s="47">
        <v>34.8</v>
      </c>
      <c r="H8" s="49">
        <f t="shared" ref="H8:H14" si="3">ROUND(C8*G8/10000,0)</f>
        <v>367</v>
      </c>
      <c r="I8" s="71">
        <f t="shared" si="2"/>
        <v>5255</v>
      </c>
    </row>
    <row r="9" spans="1:9">
      <c r="A9" s="47">
        <v>3</v>
      </c>
      <c r="B9" s="47" t="s">
        <v>11</v>
      </c>
      <c r="C9" s="48">
        <v>1921435</v>
      </c>
      <c r="D9" s="48">
        <v>464</v>
      </c>
      <c r="E9" s="48">
        <f t="shared" si="1"/>
        <v>89155</v>
      </c>
      <c r="F9" s="47"/>
      <c r="G9" s="47">
        <v>69.6</v>
      </c>
      <c r="H9" s="49">
        <f t="shared" si="3"/>
        <v>13373</v>
      </c>
      <c r="I9" s="71">
        <f t="shared" si="2"/>
        <v>102528</v>
      </c>
    </row>
    <row r="10" spans="1:9">
      <c r="A10" s="52">
        <v>4</v>
      </c>
      <c r="B10" s="52" t="s">
        <v>13</v>
      </c>
      <c r="C10" s="48">
        <v>655305</v>
      </c>
      <c r="D10" s="48">
        <v>464</v>
      </c>
      <c r="E10" s="48">
        <f t="shared" si="1"/>
        <v>30406</v>
      </c>
      <c r="F10" s="47"/>
      <c r="G10" s="47">
        <v>81.2</v>
      </c>
      <c r="H10" s="49">
        <f t="shared" si="3"/>
        <v>5321</v>
      </c>
      <c r="I10" s="71">
        <f t="shared" si="2"/>
        <v>35727</v>
      </c>
    </row>
    <row r="11" spans="1:9">
      <c r="A11" s="47">
        <v>5</v>
      </c>
      <c r="B11" s="47" t="s">
        <v>15</v>
      </c>
      <c r="C11" s="48">
        <v>409990</v>
      </c>
      <c r="D11" s="48">
        <v>464</v>
      </c>
      <c r="E11" s="48">
        <f t="shared" si="1"/>
        <v>19024</v>
      </c>
      <c r="F11" s="47"/>
      <c r="G11" s="47">
        <v>81.2</v>
      </c>
      <c r="H11" s="49">
        <f t="shared" si="3"/>
        <v>3329</v>
      </c>
      <c r="I11" s="71">
        <f t="shared" si="2"/>
        <v>22353</v>
      </c>
    </row>
    <row r="12" spans="1:9">
      <c r="A12" s="52">
        <v>6</v>
      </c>
      <c r="B12" s="52" t="s">
        <v>17</v>
      </c>
      <c r="C12" s="48">
        <v>272291</v>
      </c>
      <c r="D12" s="48">
        <v>464</v>
      </c>
      <c r="E12" s="48">
        <f t="shared" si="1"/>
        <v>12634</v>
      </c>
      <c r="F12" s="47"/>
      <c r="G12" s="47">
        <v>81.2</v>
      </c>
      <c r="H12" s="49">
        <f t="shared" si="3"/>
        <v>2211</v>
      </c>
      <c r="I12" s="71">
        <f t="shared" si="2"/>
        <v>14845</v>
      </c>
    </row>
    <row r="13" spans="1:9">
      <c r="A13" s="52">
        <v>7</v>
      </c>
      <c r="B13" s="52" t="s">
        <v>19</v>
      </c>
      <c r="C13" s="48">
        <v>777309</v>
      </c>
      <c r="D13" s="48">
        <v>464</v>
      </c>
      <c r="E13" s="48">
        <f t="shared" si="1"/>
        <v>36067</v>
      </c>
      <c r="F13" s="47"/>
      <c r="G13" s="47">
        <v>69.6</v>
      </c>
      <c r="H13" s="49">
        <f t="shared" si="3"/>
        <v>5410</v>
      </c>
      <c r="I13" s="71">
        <f t="shared" si="2"/>
        <v>41477</v>
      </c>
    </row>
    <row r="14" spans="1:9">
      <c r="A14" s="52">
        <v>8</v>
      </c>
      <c r="B14" s="52" t="s">
        <v>21</v>
      </c>
      <c r="C14" s="48">
        <v>826111</v>
      </c>
      <c r="D14" s="48">
        <v>464</v>
      </c>
      <c r="E14" s="48">
        <f t="shared" si="1"/>
        <v>38332</v>
      </c>
      <c r="F14" s="47"/>
      <c r="G14" s="47">
        <v>69.6</v>
      </c>
      <c r="H14" s="49">
        <f t="shared" si="3"/>
        <v>5750</v>
      </c>
      <c r="I14" s="71">
        <f t="shared" si="2"/>
        <v>44082</v>
      </c>
    </row>
    <row r="15" s="14" customFormat="1" spans="1:9">
      <c r="A15" s="53">
        <v>9</v>
      </c>
      <c r="B15" s="53" t="s">
        <v>23</v>
      </c>
      <c r="C15" s="54">
        <v>2080351</v>
      </c>
      <c r="D15" s="54">
        <v>464</v>
      </c>
      <c r="E15" s="54">
        <f>E16+E17+E18+E19</f>
        <v>96528</v>
      </c>
      <c r="F15" s="55"/>
      <c r="G15" s="55">
        <v>69.6</v>
      </c>
      <c r="H15" s="54">
        <f>H16+H17+H18+H19</f>
        <v>18032</v>
      </c>
      <c r="I15" s="72">
        <f t="shared" si="2"/>
        <v>114560</v>
      </c>
    </row>
    <row r="16" s="14" customFormat="1" spans="1:17">
      <c r="A16" s="56"/>
      <c r="B16" s="56" t="s">
        <v>52</v>
      </c>
      <c r="C16" s="37">
        <v>199561</v>
      </c>
      <c r="D16" s="37">
        <v>464</v>
      </c>
      <c r="E16" s="37">
        <f t="shared" si="1"/>
        <v>9260</v>
      </c>
      <c r="F16" s="31"/>
      <c r="G16" s="57">
        <v>146</v>
      </c>
      <c r="H16" s="31">
        <f t="shared" ref="H16:H24" si="4">ROUND(C16*G16/10000,0)</f>
        <v>2914</v>
      </c>
      <c r="I16" s="73">
        <f t="shared" si="2"/>
        <v>12174</v>
      </c>
      <c r="J16" s="74"/>
      <c r="K16" s="74"/>
      <c r="L16" s="74"/>
      <c r="M16" s="74"/>
      <c r="N16" s="74"/>
      <c r="O16" s="74"/>
      <c r="P16" s="74"/>
      <c r="Q16" s="74"/>
    </row>
    <row r="17" s="14" customFormat="1" spans="1:17">
      <c r="A17" s="56"/>
      <c r="B17" s="56" t="s">
        <v>53</v>
      </c>
      <c r="C17" s="37">
        <v>217982</v>
      </c>
      <c r="D17" s="37">
        <v>464</v>
      </c>
      <c r="E17" s="37">
        <f t="shared" si="1"/>
        <v>10114</v>
      </c>
      <c r="F17" s="31"/>
      <c r="G17" s="57">
        <v>146</v>
      </c>
      <c r="H17" s="31">
        <f t="shared" si="4"/>
        <v>3183</v>
      </c>
      <c r="I17" s="73">
        <f t="shared" si="2"/>
        <v>13297</v>
      </c>
      <c r="J17" s="74"/>
      <c r="K17" s="74"/>
      <c r="L17" s="74"/>
      <c r="M17" s="74"/>
      <c r="N17" s="74"/>
      <c r="O17" s="74"/>
      <c r="P17" s="74"/>
      <c r="Q17" s="74"/>
    </row>
    <row r="18" s="14" customFormat="1" spans="1:17">
      <c r="A18" s="56"/>
      <c r="B18" s="56" t="s">
        <v>54</v>
      </c>
      <c r="C18" s="37">
        <v>47326</v>
      </c>
      <c r="D18" s="37">
        <v>464</v>
      </c>
      <c r="E18" s="37">
        <f t="shared" si="1"/>
        <v>2196</v>
      </c>
      <c r="F18" s="31"/>
      <c r="G18" s="57">
        <v>146</v>
      </c>
      <c r="H18" s="31">
        <f t="shared" si="4"/>
        <v>691</v>
      </c>
      <c r="I18" s="73">
        <f t="shared" si="2"/>
        <v>2887</v>
      </c>
      <c r="J18" s="74"/>
      <c r="K18" s="74"/>
      <c r="L18" s="74"/>
      <c r="M18" s="74"/>
      <c r="N18" s="74"/>
      <c r="O18" s="74"/>
      <c r="P18" s="74"/>
      <c r="Q18" s="74"/>
    </row>
    <row r="19" s="14" customFormat="1" spans="1:17">
      <c r="A19" s="56"/>
      <c r="B19" s="58" t="s">
        <v>55</v>
      </c>
      <c r="C19" s="59">
        <v>1615482</v>
      </c>
      <c r="D19" s="59">
        <v>464</v>
      </c>
      <c r="E19" s="59">
        <f t="shared" si="1"/>
        <v>74958</v>
      </c>
      <c r="F19" s="60"/>
      <c r="G19" s="60">
        <v>69.6</v>
      </c>
      <c r="H19" s="60">
        <f t="shared" si="4"/>
        <v>11244</v>
      </c>
      <c r="I19" s="75">
        <f t="shared" si="2"/>
        <v>86202</v>
      </c>
      <c r="J19" s="74"/>
      <c r="K19" s="74"/>
      <c r="L19" s="74"/>
      <c r="M19" s="74"/>
      <c r="N19" s="74"/>
      <c r="O19" s="74"/>
      <c r="P19" s="74"/>
      <c r="Q19" s="74"/>
    </row>
    <row r="20" spans="1:9">
      <c r="A20" s="52">
        <v>10</v>
      </c>
      <c r="B20" s="52" t="s">
        <v>25</v>
      </c>
      <c r="C20" s="48">
        <v>509569</v>
      </c>
      <c r="D20" s="48">
        <v>464</v>
      </c>
      <c r="E20" s="48">
        <f t="shared" si="1"/>
        <v>23644</v>
      </c>
      <c r="F20" s="47"/>
      <c r="G20" s="47">
        <v>146</v>
      </c>
      <c r="H20" s="49">
        <f t="shared" si="4"/>
        <v>7440</v>
      </c>
      <c r="I20" s="71">
        <f t="shared" si="2"/>
        <v>31084</v>
      </c>
    </row>
    <row r="21" spans="1:9">
      <c r="A21" s="52">
        <v>11</v>
      </c>
      <c r="B21" s="52" t="s">
        <v>27</v>
      </c>
      <c r="C21" s="48">
        <v>4088515</v>
      </c>
      <c r="D21" s="48">
        <v>464</v>
      </c>
      <c r="E21" s="48">
        <f t="shared" si="1"/>
        <v>189707</v>
      </c>
      <c r="F21" s="47"/>
      <c r="G21" s="47">
        <v>146</v>
      </c>
      <c r="H21" s="49">
        <f t="shared" si="4"/>
        <v>59692</v>
      </c>
      <c r="I21" s="71">
        <f t="shared" si="2"/>
        <v>249399</v>
      </c>
    </row>
    <row r="22" spans="1:9">
      <c r="A22" s="52">
        <v>12</v>
      </c>
      <c r="B22" s="52" t="s">
        <v>29</v>
      </c>
      <c r="C22" s="48">
        <v>2251788</v>
      </c>
      <c r="D22" s="48">
        <v>464</v>
      </c>
      <c r="E22" s="48">
        <f t="shared" si="1"/>
        <v>104483</v>
      </c>
      <c r="F22" s="47"/>
      <c r="G22" s="47">
        <v>146</v>
      </c>
      <c r="H22" s="49">
        <f t="shared" si="4"/>
        <v>32876</v>
      </c>
      <c r="I22" s="71">
        <f t="shared" si="2"/>
        <v>137359</v>
      </c>
    </row>
    <row r="23" spans="1:9">
      <c r="A23" s="52">
        <v>13</v>
      </c>
      <c r="B23" s="52" t="s">
        <v>31</v>
      </c>
      <c r="C23" s="48">
        <v>495536</v>
      </c>
      <c r="D23" s="48">
        <v>464</v>
      </c>
      <c r="E23" s="48">
        <f t="shared" si="1"/>
        <v>22993</v>
      </c>
      <c r="F23" s="47"/>
      <c r="G23" s="47">
        <v>69.6</v>
      </c>
      <c r="H23" s="49">
        <f t="shared" si="4"/>
        <v>3449</v>
      </c>
      <c r="I23" s="71">
        <f t="shared" si="2"/>
        <v>26442</v>
      </c>
    </row>
    <row r="24" spans="1:9">
      <c r="A24" s="52">
        <v>14</v>
      </c>
      <c r="B24" s="52" t="s">
        <v>33</v>
      </c>
      <c r="C24" s="48">
        <v>282773</v>
      </c>
      <c r="D24" s="48">
        <v>464</v>
      </c>
      <c r="E24" s="48">
        <f t="shared" si="1"/>
        <v>13121</v>
      </c>
      <c r="F24" s="47"/>
      <c r="G24" s="47">
        <v>81.2</v>
      </c>
      <c r="H24" s="49">
        <f t="shared" si="4"/>
        <v>2296</v>
      </c>
      <c r="I24" s="71">
        <f t="shared" si="2"/>
        <v>15417</v>
      </c>
    </row>
    <row r="26" hidden="1" spans="3:5">
      <c r="C26" t="s">
        <v>56</v>
      </c>
      <c r="D26" t="s">
        <v>57</v>
      </c>
      <c r="E26" t="s">
        <v>58</v>
      </c>
    </row>
    <row r="27" ht="24.95" hidden="1" customHeight="1" spans="2:5">
      <c r="B27" s="61" t="s">
        <v>7</v>
      </c>
      <c r="C27" s="62">
        <f>C7/10000</f>
        <v>104.1802</v>
      </c>
      <c r="D27" s="63">
        <v>48340</v>
      </c>
      <c r="E27" s="63">
        <v>3625</v>
      </c>
    </row>
    <row r="28" ht="24.95" hidden="1" customHeight="1" spans="2:5">
      <c r="B28" s="64" t="s">
        <v>9</v>
      </c>
      <c r="C28" s="62">
        <f t="shared" ref="C28:C35" si="5">C8/10000</f>
        <v>10.5345</v>
      </c>
      <c r="D28" s="63">
        <v>4888</v>
      </c>
      <c r="E28" s="63">
        <v>367</v>
      </c>
    </row>
    <row r="29" ht="24.95" hidden="1" customHeight="1" spans="2:5">
      <c r="B29" s="61" t="s">
        <v>11</v>
      </c>
      <c r="C29" s="62">
        <f t="shared" si="5"/>
        <v>192.1435</v>
      </c>
      <c r="D29" s="63">
        <v>89155</v>
      </c>
      <c r="E29" s="63">
        <v>13373</v>
      </c>
    </row>
    <row r="30" ht="24.95" hidden="1" customHeight="1" spans="2:5">
      <c r="B30" s="65" t="s">
        <v>13</v>
      </c>
      <c r="C30" s="62">
        <f t="shared" si="5"/>
        <v>65.5305</v>
      </c>
      <c r="D30" s="63">
        <v>30406</v>
      </c>
      <c r="E30" s="63">
        <v>5321</v>
      </c>
    </row>
    <row r="31" ht="24.95" hidden="1" customHeight="1" spans="2:5">
      <c r="B31" s="61" t="s">
        <v>15</v>
      </c>
      <c r="C31" s="62">
        <f t="shared" si="5"/>
        <v>40.999</v>
      </c>
      <c r="D31" s="63">
        <v>19024</v>
      </c>
      <c r="E31" s="63">
        <v>3329</v>
      </c>
    </row>
    <row r="32" ht="24.95" hidden="1" customHeight="1" spans="2:5">
      <c r="B32" s="65" t="s">
        <v>17</v>
      </c>
      <c r="C32" s="62">
        <f t="shared" si="5"/>
        <v>27.2291</v>
      </c>
      <c r="D32" s="63">
        <v>12634</v>
      </c>
      <c r="E32" s="63">
        <v>2211</v>
      </c>
    </row>
    <row r="33" ht="24.95" hidden="1" customHeight="1" spans="2:5">
      <c r="B33" s="65" t="s">
        <v>19</v>
      </c>
      <c r="C33" s="62">
        <f t="shared" si="5"/>
        <v>77.7309</v>
      </c>
      <c r="D33" s="63">
        <v>36067</v>
      </c>
      <c r="E33" s="63">
        <v>5410</v>
      </c>
    </row>
    <row r="34" ht="24.95" hidden="1" customHeight="1" spans="2:5">
      <c r="B34" s="65" t="s">
        <v>21</v>
      </c>
      <c r="C34" s="62">
        <f t="shared" si="5"/>
        <v>82.6111</v>
      </c>
      <c r="D34" s="63">
        <v>38332</v>
      </c>
      <c r="E34" s="63">
        <v>5750</v>
      </c>
    </row>
    <row r="35" ht="24.95" hidden="1" customHeight="1" spans="2:5">
      <c r="B35" s="65" t="s">
        <v>23</v>
      </c>
      <c r="C35" s="62">
        <f t="shared" si="5"/>
        <v>208.0351</v>
      </c>
      <c r="D35" s="63">
        <v>96528</v>
      </c>
      <c r="E35" s="63">
        <v>14479</v>
      </c>
    </row>
    <row r="36" ht="24.95" hidden="1" customHeight="1" spans="2:5">
      <c r="B36" s="66" t="s">
        <v>59</v>
      </c>
      <c r="C36" s="67">
        <v>19.9561</v>
      </c>
      <c r="D36" s="63"/>
      <c r="E36" s="63"/>
    </row>
    <row r="37" ht="24.95" hidden="1" customHeight="1" spans="2:5">
      <c r="B37" s="66" t="s">
        <v>60</v>
      </c>
      <c r="C37" s="67">
        <v>21.7982</v>
      </c>
      <c r="D37" s="63"/>
      <c r="E37" s="63"/>
    </row>
    <row r="38" ht="24.95" hidden="1" customHeight="1" spans="2:5">
      <c r="B38" s="66" t="s">
        <v>61</v>
      </c>
      <c r="C38" s="67">
        <v>4.7326</v>
      </c>
      <c r="D38" s="63"/>
      <c r="E38" s="63"/>
    </row>
    <row r="39" ht="24.95" hidden="1" customHeight="1" spans="2:5">
      <c r="B39" s="65" t="s">
        <v>25</v>
      </c>
      <c r="C39" s="62">
        <f>C20/10000</f>
        <v>50.9569</v>
      </c>
      <c r="D39" s="63">
        <v>23644</v>
      </c>
      <c r="E39" s="63">
        <v>7440</v>
      </c>
    </row>
    <row r="40" ht="24.95" hidden="1" customHeight="1" spans="2:5">
      <c r="B40" s="65" t="s">
        <v>27</v>
      </c>
      <c r="C40" s="62">
        <f>C21/10000</f>
        <v>408.8515</v>
      </c>
      <c r="D40" s="63">
        <v>189707</v>
      </c>
      <c r="E40" s="63">
        <v>59692</v>
      </c>
    </row>
    <row r="41" ht="24.95" hidden="1" customHeight="1" spans="2:5">
      <c r="B41" s="65" t="s">
        <v>29</v>
      </c>
      <c r="C41" s="62">
        <f>C22/10000</f>
        <v>225.1788</v>
      </c>
      <c r="D41" s="63">
        <v>104483</v>
      </c>
      <c r="E41" s="63">
        <v>32876</v>
      </c>
    </row>
    <row r="42" ht="24.95" hidden="1" customHeight="1" spans="2:5">
      <c r="B42" s="65" t="s">
        <v>31</v>
      </c>
      <c r="C42" s="62">
        <f>C23/10000</f>
        <v>49.5536</v>
      </c>
      <c r="D42" s="63">
        <v>22993</v>
      </c>
      <c r="E42" s="63">
        <v>3449</v>
      </c>
    </row>
    <row r="43" ht="24.95" hidden="1" customHeight="1" spans="2:5">
      <c r="B43" s="65" t="s">
        <v>33</v>
      </c>
      <c r="C43" s="62">
        <f>C24/10000</f>
        <v>28.2773</v>
      </c>
      <c r="D43" s="63">
        <v>13121</v>
      </c>
      <c r="E43" s="63">
        <v>2296</v>
      </c>
    </row>
  </sheetData>
  <mergeCells count="9">
    <mergeCell ref="A1:B1"/>
    <mergeCell ref="A2:I2"/>
    <mergeCell ref="D4:F4"/>
    <mergeCell ref="G4:H4"/>
    <mergeCell ref="A6:B6"/>
    <mergeCell ref="A4:A5"/>
    <mergeCell ref="B4:B5"/>
    <mergeCell ref="C4:C5"/>
    <mergeCell ref="I4:I5"/>
  </mergeCells>
  <pageMargins left="0.75" right="0.75" top="1" bottom="1" header="0.5" footer="0.5"/>
  <pageSetup paperSize="9" scale="7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H105"/>
  <sheetViews>
    <sheetView zoomScale="85" zoomScaleNormal="85" workbookViewId="0">
      <pane xSplit="2" ySplit="6" topLeftCell="C7" activePane="bottomRight" state="frozen"/>
      <selection/>
      <selection pane="topRight"/>
      <selection pane="bottomLeft"/>
      <selection pane="bottomRight" activeCell="J44" sqref="J44"/>
    </sheetView>
  </sheetViews>
  <sheetFormatPr defaultColWidth="9" defaultRowHeight="13.5" outlineLevelCol="7"/>
  <cols>
    <col min="1" max="1" width="4" style="14" customWidth="1"/>
    <col min="2" max="2" width="18.625" style="14" customWidth="1"/>
    <col min="3" max="3" width="18.625" style="15" customWidth="1"/>
    <col min="4" max="4" width="14.875" style="15" customWidth="1"/>
    <col min="5" max="5" width="10.875" style="14" customWidth="1"/>
    <col min="6" max="6" width="16.375" style="14" customWidth="1"/>
    <col min="7" max="7" width="15.375" style="14" customWidth="1"/>
    <col min="8" max="16382" width="9" style="14"/>
  </cols>
  <sheetData>
    <row r="1" ht="14.25" spans="1:7">
      <c r="A1" s="16" t="s">
        <v>62</v>
      </c>
      <c r="B1" s="16"/>
      <c r="C1" s="17"/>
      <c r="D1" s="18"/>
      <c r="E1" s="19"/>
      <c r="F1" s="19"/>
      <c r="G1" s="19"/>
    </row>
    <row r="2" ht="30.75" customHeight="1" spans="1:7">
      <c r="A2" s="20" t="s">
        <v>63</v>
      </c>
      <c r="B2" s="20"/>
      <c r="C2" s="20"/>
      <c r="D2" s="20"/>
      <c r="E2" s="20"/>
      <c r="F2" s="20"/>
      <c r="G2" s="20"/>
    </row>
    <row r="3" ht="15" customHeight="1" spans="1:7">
      <c r="A3" s="20"/>
      <c r="B3" s="20"/>
      <c r="C3" s="20"/>
      <c r="D3" s="20"/>
      <c r="E3" s="20"/>
      <c r="F3" s="20"/>
      <c r="G3" s="21" t="s">
        <v>64</v>
      </c>
    </row>
    <row r="4" ht="20" customHeight="1" spans="1:7">
      <c r="A4" s="22" t="s">
        <v>37</v>
      </c>
      <c r="B4" s="23" t="s">
        <v>65</v>
      </c>
      <c r="C4" s="22" t="s">
        <v>66</v>
      </c>
      <c r="D4" s="24" t="s">
        <v>67</v>
      </c>
      <c r="E4" s="25" t="s">
        <v>43</v>
      </c>
      <c r="F4" s="23" t="s">
        <v>68</v>
      </c>
      <c r="G4" s="25" t="s">
        <v>69</v>
      </c>
    </row>
    <row r="5" ht="8" customHeight="1" spans="1:7">
      <c r="A5" s="22"/>
      <c r="B5" s="26"/>
      <c r="C5" s="22"/>
      <c r="D5" s="24"/>
      <c r="E5" s="27"/>
      <c r="F5" s="26"/>
      <c r="G5" s="27"/>
    </row>
    <row r="6" spans="1:8">
      <c r="A6" s="28" t="s">
        <v>48</v>
      </c>
      <c r="B6" s="28"/>
      <c r="C6" s="28"/>
      <c r="D6" s="29">
        <f>SUM(D7,D8,D9,D13,D17,D25,D30,D41,D51,D56,D69,D78,D90,D98)</f>
        <v>15587195</v>
      </c>
      <c r="E6" s="29">
        <v>488</v>
      </c>
      <c r="F6" s="29">
        <f>SUM(F7,F8,F9,F13,F17,F25,F30,F41,F51,F56,F69,F78,F90,F98)</f>
        <v>760653</v>
      </c>
      <c r="G6" s="29">
        <f>SUM(G7,G8,G9,G13,G17,G25,G30,G41,G51,G56,G69,G78,G90,G98)</f>
        <v>654357</v>
      </c>
      <c r="H6" s="30"/>
    </row>
    <row r="7" spans="1:7">
      <c r="A7" s="31">
        <v>1</v>
      </c>
      <c r="B7" s="31" t="s">
        <v>7</v>
      </c>
      <c r="C7" s="28" t="s">
        <v>70</v>
      </c>
      <c r="D7" s="32">
        <v>1027264</v>
      </c>
      <c r="E7" s="29">
        <v>488</v>
      </c>
      <c r="F7" s="29">
        <f t="shared" ref="F7:F70" si="0">ROUND(D7*E7/10000,0)</f>
        <v>50130</v>
      </c>
      <c r="G7" s="28">
        <f>ROUND(D7/$D$6*654357,0)-1</f>
        <v>43124</v>
      </c>
    </row>
    <row r="8" spans="1:7">
      <c r="A8" s="33">
        <v>2</v>
      </c>
      <c r="B8" s="33" t="s">
        <v>9</v>
      </c>
      <c r="C8" s="28" t="s">
        <v>70</v>
      </c>
      <c r="D8" s="32">
        <v>106210</v>
      </c>
      <c r="E8" s="29">
        <v>488</v>
      </c>
      <c r="F8" s="29">
        <f t="shared" si="0"/>
        <v>5183</v>
      </c>
      <c r="G8" s="28">
        <f t="shared" ref="G8:G39" si="1">ROUND(D8/$D$6*654357,0)</f>
        <v>4459</v>
      </c>
    </row>
    <row r="9" spans="1:7">
      <c r="A9" s="34">
        <v>3</v>
      </c>
      <c r="B9" s="34" t="s">
        <v>31</v>
      </c>
      <c r="C9" s="28" t="s">
        <v>70</v>
      </c>
      <c r="D9" s="32">
        <v>475808</v>
      </c>
      <c r="E9" s="35">
        <v>488</v>
      </c>
      <c r="F9" s="29">
        <f t="shared" si="0"/>
        <v>23219</v>
      </c>
      <c r="G9" s="28">
        <f t="shared" si="1"/>
        <v>19975</v>
      </c>
    </row>
    <row r="10" spans="1:7">
      <c r="A10" s="34"/>
      <c r="B10" s="34"/>
      <c r="C10" s="34" t="s">
        <v>71</v>
      </c>
      <c r="D10" s="36">
        <v>207877</v>
      </c>
      <c r="E10" s="37">
        <v>488</v>
      </c>
      <c r="F10" s="37">
        <f t="shared" si="0"/>
        <v>10144</v>
      </c>
      <c r="G10" s="31">
        <f t="shared" si="1"/>
        <v>8727</v>
      </c>
    </row>
    <row r="11" spans="1:7">
      <c r="A11" s="34"/>
      <c r="B11" s="34"/>
      <c r="C11" s="34" t="s">
        <v>72</v>
      </c>
      <c r="D11" s="36">
        <v>176875</v>
      </c>
      <c r="E11" s="37">
        <v>488</v>
      </c>
      <c r="F11" s="37">
        <f t="shared" si="0"/>
        <v>8632</v>
      </c>
      <c r="G11" s="31">
        <f t="shared" si="1"/>
        <v>7425</v>
      </c>
    </row>
    <row r="12" spans="1:7">
      <c r="A12" s="34"/>
      <c r="B12" s="34"/>
      <c r="C12" s="34" t="s">
        <v>73</v>
      </c>
      <c r="D12" s="36">
        <v>91056</v>
      </c>
      <c r="E12" s="37">
        <v>488</v>
      </c>
      <c r="F12" s="37">
        <f t="shared" si="0"/>
        <v>4444</v>
      </c>
      <c r="G12" s="31">
        <f t="shared" si="1"/>
        <v>3823</v>
      </c>
    </row>
    <row r="13" spans="1:7">
      <c r="A13" s="34">
        <v>4</v>
      </c>
      <c r="B13" s="34" t="s">
        <v>33</v>
      </c>
      <c r="C13" s="28" t="s">
        <v>70</v>
      </c>
      <c r="D13" s="32">
        <v>278043</v>
      </c>
      <c r="E13" s="35">
        <v>488</v>
      </c>
      <c r="F13" s="29">
        <f t="shared" si="0"/>
        <v>13568</v>
      </c>
      <c r="G13" s="28">
        <f t="shared" si="1"/>
        <v>11672</v>
      </c>
    </row>
    <row r="14" spans="1:7">
      <c r="A14" s="34"/>
      <c r="B14" s="34"/>
      <c r="C14" s="34" t="s">
        <v>74</v>
      </c>
      <c r="D14" s="36">
        <v>200488</v>
      </c>
      <c r="E14" s="37">
        <v>488</v>
      </c>
      <c r="F14" s="37">
        <f t="shared" si="0"/>
        <v>9784</v>
      </c>
      <c r="G14" s="31">
        <f t="shared" si="1"/>
        <v>8417</v>
      </c>
    </row>
    <row r="15" spans="1:7">
      <c r="A15" s="34"/>
      <c r="B15" s="34"/>
      <c r="C15" s="34" t="s">
        <v>75</v>
      </c>
      <c r="D15" s="36">
        <v>62059</v>
      </c>
      <c r="E15" s="37">
        <v>488</v>
      </c>
      <c r="F15" s="37">
        <f t="shared" si="0"/>
        <v>3028</v>
      </c>
      <c r="G15" s="31">
        <f t="shared" si="1"/>
        <v>2605</v>
      </c>
    </row>
    <row r="16" spans="1:7">
      <c r="A16" s="34"/>
      <c r="B16" s="34"/>
      <c r="C16" s="34" t="s">
        <v>76</v>
      </c>
      <c r="D16" s="36">
        <v>15496</v>
      </c>
      <c r="E16" s="37">
        <v>488</v>
      </c>
      <c r="F16" s="37">
        <f t="shared" si="0"/>
        <v>756</v>
      </c>
      <c r="G16" s="31">
        <f t="shared" si="1"/>
        <v>651</v>
      </c>
    </row>
    <row r="17" spans="1:7">
      <c r="A17" s="34">
        <v>5</v>
      </c>
      <c r="B17" s="34" t="s">
        <v>19</v>
      </c>
      <c r="C17" s="28" t="s">
        <v>70</v>
      </c>
      <c r="D17" s="32">
        <v>775473</v>
      </c>
      <c r="E17" s="35">
        <v>488</v>
      </c>
      <c r="F17" s="29">
        <f t="shared" si="0"/>
        <v>37843</v>
      </c>
      <c r="G17" s="28">
        <f t="shared" si="1"/>
        <v>32555</v>
      </c>
    </row>
    <row r="18" spans="1:7">
      <c r="A18" s="34"/>
      <c r="B18" s="34"/>
      <c r="C18" s="34" t="s">
        <v>77</v>
      </c>
      <c r="D18" s="36">
        <v>229534</v>
      </c>
      <c r="E18" s="37">
        <v>488</v>
      </c>
      <c r="F18" s="37">
        <f t="shared" si="0"/>
        <v>11201</v>
      </c>
      <c r="G18" s="31">
        <f t="shared" si="1"/>
        <v>9636</v>
      </c>
    </row>
    <row r="19" spans="1:7">
      <c r="A19" s="34"/>
      <c r="B19" s="34"/>
      <c r="C19" s="34" t="s">
        <v>78</v>
      </c>
      <c r="D19" s="36">
        <v>83104</v>
      </c>
      <c r="E19" s="37">
        <v>488</v>
      </c>
      <c r="F19" s="37">
        <f t="shared" si="0"/>
        <v>4055</v>
      </c>
      <c r="G19" s="31">
        <f t="shared" si="1"/>
        <v>3489</v>
      </c>
    </row>
    <row r="20" spans="1:7">
      <c r="A20" s="34"/>
      <c r="B20" s="34"/>
      <c r="C20" s="34" t="s">
        <v>79</v>
      </c>
      <c r="D20" s="36">
        <v>92810</v>
      </c>
      <c r="E20" s="37">
        <v>488</v>
      </c>
      <c r="F20" s="37">
        <f t="shared" si="0"/>
        <v>4529</v>
      </c>
      <c r="G20" s="31">
        <f t="shared" si="1"/>
        <v>3896</v>
      </c>
    </row>
    <row r="21" spans="1:7">
      <c r="A21" s="34"/>
      <c r="B21" s="34"/>
      <c r="C21" s="34" t="s">
        <v>80</v>
      </c>
      <c r="D21" s="36">
        <v>85421</v>
      </c>
      <c r="E21" s="38">
        <v>488</v>
      </c>
      <c r="F21" s="37">
        <f t="shared" si="0"/>
        <v>4169</v>
      </c>
      <c r="G21" s="31">
        <f t="shared" si="1"/>
        <v>3586</v>
      </c>
    </row>
    <row r="22" spans="1:7">
      <c r="A22" s="34"/>
      <c r="B22" s="34"/>
      <c r="C22" s="34" t="s">
        <v>81</v>
      </c>
      <c r="D22" s="36">
        <v>142010</v>
      </c>
      <c r="E22" s="37">
        <v>488</v>
      </c>
      <c r="F22" s="37">
        <f t="shared" si="0"/>
        <v>6930</v>
      </c>
      <c r="G22" s="31">
        <f t="shared" si="1"/>
        <v>5962</v>
      </c>
    </row>
    <row r="23" spans="1:7">
      <c r="A23" s="34"/>
      <c r="B23" s="34"/>
      <c r="C23" s="34" t="s">
        <v>82</v>
      </c>
      <c r="D23" s="36">
        <v>84038</v>
      </c>
      <c r="E23" s="37">
        <v>488</v>
      </c>
      <c r="F23" s="37">
        <f t="shared" si="0"/>
        <v>4101</v>
      </c>
      <c r="G23" s="31">
        <f t="shared" si="1"/>
        <v>3528</v>
      </c>
    </row>
    <row r="24" spans="1:7">
      <c r="A24" s="34"/>
      <c r="B24" s="34"/>
      <c r="C24" s="34" t="s">
        <v>83</v>
      </c>
      <c r="D24" s="36">
        <v>58556</v>
      </c>
      <c r="E24" s="37">
        <v>488</v>
      </c>
      <c r="F24" s="37">
        <f t="shared" si="0"/>
        <v>2858</v>
      </c>
      <c r="G24" s="31">
        <f t="shared" si="1"/>
        <v>2458</v>
      </c>
    </row>
    <row r="25" spans="1:7">
      <c r="A25" s="34">
        <v>6</v>
      </c>
      <c r="B25" s="34" t="s">
        <v>17</v>
      </c>
      <c r="C25" s="28" t="s">
        <v>70</v>
      </c>
      <c r="D25" s="32">
        <v>265789</v>
      </c>
      <c r="E25" s="35">
        <v>488</v>
      </c>
      <c r="F25" s="29">
        <f t="shared" si="0"/>
        <v>12971</v>
      </c>
      <c r="G25" s="28">
        <f t="shared" si="1"/>
        <v>11158</v>
      </c>
    </row>
    <row r="26" spans="1:7">
      <c r="A26" s="34"/>
      <c r="B26" s="34"/>
      <c r="C26" s="34" t="s">
        <v>84</v>
      </c>
      <c r="D26" s="36">
        <v>129465</v>
      </c>
      <c r="E26" s="37">
        <v>488</v>
      </c>
      <c r="F26" s="37">
        <f t="shared" si="0"/>
        <v>6318</v>
      </c>
      <c r="G26" s="31">
        <f t="shared" si="1"/>
        <v>5435</v>
      </c>
    </row>
    <row r="27" spans="1:7">
      <c r="A27" s="34"/>
      <c r="B27" s="34"/>
      <c r="C27" s="34" t="s">
        <v>85</v>
      </c>
      <c r="D27" s="36">
        <v>3029</v>
      </c>
      <c r="E27" s="37">
        <v>488</v>
      </c>
      <c r="F27" s="37">
        <f t="shared" si="0"/>
        <v>148</v>
      </c>
      <c r="G27" s="31">
        <f t="shared" si="1"/>
        <v>127</v>
      </c>
    </row>
    <row r="28" spans="1:7">
      <c r="A28" s="34"/>
      <c r="B28" s="34"/>
      <c r="C28" s="34" t="s">
        <v>86</v>
      </c>
      <c r="D28" s="36">
        <v>89263</v>
      </c>
      <c r="E28" s="37">
        <v>488</v>
      </c>
      <c r="F28" s="37">
        <f t="shared" si="0"/>
        <v>4356</v>
      </c>
      <c r="G28" s="31">
        <f t="shared" si="1"/>
        <v>3747</v>
      </c>
    </row>
    <row r="29" spans="1:7">
      <c r="A29" s="34"/>
      <c r="B29" s="34"/>
      <c r="C29" s="34" t="s">
        <v>87</v>
      </c>
      <c r="D29" s="36">
        <v>44032</v>
      </c>
      <c r="E29" s="38">
        <v>488</v>
      </c>
      <c r="F29" s="37">
        <f t="shared" si="0"/>
        <v>2149</v>
      </c>
      <c r="G29" s="31">
        <f t="shared" si="1"/>
        <v>1848</v>
      </c>
    </row>
    <row r="30" spans="1:7">
      <c r="A30" s="34">
        <v>7</v>
      </c>
      <c r="B30" s="34" t="s">
        <v>21</v>
      </c>
      <c r="C30" s="28" t="s">
        <v>70</v>
      </c>
      <c r="D30" s="32">
        <v>823450</v>
      </c>
      <c r="E30" s="29">
        <v>488</v>
      </c>
      <c r="F30" s="29">
        <f t="shared" si="0"/>
        <v>40184</v>
      </c>
      <c r="G30" s="28">
        <f t="shared" si="1"/>
        <v>34569</v>
      </c>
    </row>
    <row r="31" spans="1:7">
      <c r="A31" s="34"/>
      <c r="B31" s="34"/>
      <c r="C31" s="34" t="s">
        <v>88</v>
      </c>
      <c r="D31" s="36">
        <v>313700</v>
      </c>
      <c r="E31" s="37">
        <v>488</v>
      </c>
      <c r="F31" s="37">
        <f t="shared" si="0"/>
        <v>15309</v>
      </c>
      <c r="G31" s="31">
        <f t="shared" si="1"/>
        <v>13169</v>
      </c>
    </row>
    <row r="32" spans="1:7">
      <c r="A32" s="34"/>
      <c r="B32" s="34"/>
      <c r="C32" s="34" t="s">
        <v>89</v>
      </c>
      <c r="D32" s="36">
        <v>98050</v>
      </c>
      <c r="E32" s="37">
        <v>488</v>
      </c>
      <c r="F32" s="37">
        <f t="shared" si="0"/>
        <v>4785</v>
      </c>
      <c r="G32" s="31">
        <f t="shared" si="1"/>
        <v>4116</v>
      </c>
    </row>
    <row r="33" spans="1:7">
      <c r="A33" s="34"/>
      <c r="B33" s="34"/>
      <c r="C33" s="34" t="s">
        <v>90</v>
      </c>
      <c r="D33" s="36">
        <v>53029</v>
      </c>
      <c r="E33" s="38">
        <v>488</v>
      </c>
      <c r="F33" s="37">
        <f t="shared" si="0"/>
        <v>2588</v>
      </c>
      <c r="G33" s="31">
        <f t="shared" si="1"/>
        <v>2226</v>
      </c>
    </row>
    <row r="34" spans="1:7">
      <c r="A34" s="34"/>
      <c r="B34" s="34"/>
      <c r="C34" s="34" t="s">
        <v>91</v>
      </c>
      <c r="D34" s="36">
        <v>20057</v>
      </c>
      <c r="E34" s="37">
        <v>488</v>
      </c>
      <c r="F34" s="37">
        <f t="shared" si="0"/>
        <v>979</v>
      </c>
      <c r="G34" s="31">
        <f t="shared" si="1"/>
        <v>842</v>
      </c>
    </row>
    <row r="35" spans="1:7">
      <c r="A35" s="34"/>
      <c r="B35" s="34"/>
      <c r="C35" s="34" t="s">
        <v>92</v>
      </c>
      <c r="D35" s="36">
        <v>50581</v>
      </c>
      <c r="E35" s="37">
        <v>488</v>
      </c>
      <c r="F35" s="37">
        <f t="shared" si="0"/>
        <v>2468</v>
      </c>
      <c r="G35" s="31">
        <f t="shared" si="1"/>
        <v>2123</v>
      </c>
    </row>
    <row r="36" spans="1:7">
      <c r="A36" s="34"/>
      <c r="B36" s="34"/>
      <c r="C36" s="34" t="s">
        <v>93</v>
      </c>
      <c r="D36" s="36">
        <v>91058</v>
      </c>
      <c r="E36" s="37">
        <v>488</v>
      </c>
      <c r="F36" s="37">
        <f t="shared" si="0"/>
        <v>4444</v>
      </c>
      <c r="G36" s="31">
        <f t="shared" si="1"/>
        <v>3823</v>
      </c>
    </row>
    <row r="37" spans="1:7">
      <c r="A37" s="34"/>
      <c r="B37" s="34"/>
      <c r="C37" s="34" t="s">
        <v>94</v>
      </c>
      <c r="D37" s="36">
        <v>104414</v>
      </c>
      <c r="E37" s="38">
        <v>488</v>
      </c>
      <c r="F37" s="37">
        <f t="shared" si="0"/>
        <v>5095</v>
      </c>
      <c r="G37" s="31">
        <f t="shared" si="1"/>
        <v>4383</v>
      </c>
    </row>
    <row r="38" spans="1:7">
      <c r="A38" s="34"/>
      <c r="B38" s="34"/>
      <c r="C38" s="34" t="s">
        <v>95</v>
      </c>
      <c r="D38" s="36">
        <v>38913</v>
      </c>
      <c r="E38" s="37">
        <v>488</v>
      </c>
      <c r="F38" s="37">
        <f t="shared" si="0"/>
        <v>1899</v>
      </c>
      <c r="G38" s="31">
        <f t="shared" si="1"/>
        <v>1634</v>
      </c>
    </row>
    <row r="39" spans="1:7">
      <c r="A39" s="34"/>
      <c r="B39" s="34"/>
      <c r="C39" s="34" t="s">
        <v>96</v>
      </c>
      <c r="D39" s="36">
        <v>36924</v>
      </c>
      <c r="E39" s="37">
        <v>488</v>
      </c>
      <c r="F39" s="37">
        <f t="shared" si="0"/>
        <v>1802</v>
      </c>
      <c r="G39" s="31">
        <f t="shared" si="1"/>
        <v>1550</v>
      </c>
    </row>
    <row r="40" spans="1:7">
      <c r="A40" s="34"/>
      <c r="B40" s="34"/>
      <c r="C40" s="34" t="s">
        <v>97</v>
      </c>
      <c r="D40" s="36">
        <v>16724</v>
      </c>
      <c r="E40" s="37">
        <v>488</v>
      </c>
      <c r="F40" s="37">
        <f t="shared" si="0"/>
        <v>816</v>
      </c>
      <c r="G40" s="31">
        <f t="shared" ref="G40:G71" si="2">ROUND(D40/$D$6*654357,0)</f>
        <v>702</v>
      </c>
    </row>
    <row r="41" spans="1:7">
      <c r="A41" s="34">
        <v>8</v>
      </c>
      <c r="B41" s="34" t="s">
        <v>23</v>
      </c>
      <c r="C41" s="28" t="s">
        <v>70</v>
      </c>
      <c r="D41" s="32">
        <v>2079466</v>
      </c>
      <c r="E41" s="35">
        <v>488</v>
      </c>
      <c r="F41" s="29">
        <f t="shared" si="0"/>
        <v>101478</v>
      </c>
      <c r="G41" s="28">
        <f t="shared" si="2"/>
        <v>87297</v>
      </c>
    </row>
    <row r="42" spans="1:7">
      <c r="A42" s="34"/>
      <c r="B42" s="34"/>
      <c r="C42" s="34" t="s">
        <v>98</v>
      </c>
      <c r="D42" s="36">
        <v>391523</v>
      </c>
      <c r="E42" s="37">
        <v>488</v>
      </c>
      <c r="F42" s="37">
        <f t="shared" si="0"/>
        <v>19106</v>
      </c>
      <c r="G42" s="31">
        <f t="shared" si="2"/>
        <v>16436</v>
      </c>
    </row>
    <row r="43" spans="1:7">
      <c r="A43" s="34"/>
      <c r="B43" s="34"/>
      <c r="C43" s="34" t="s">
        <v>99</v>
      </c>
      <c r="D43" s="36">
        <v>198658</v>
      </c>
      <c r="E43" s="37">
        <v>488</v>
      </c>
      <c r="F43" s="37">
        <f t="shared" si="0"/>
        <v>9695</v>
      </c>
      <c r="G43" s="31">
        <f t="shared" si="2"/>
        <v>8340</v>
      </c>
    </row>
    <row r="44" spans="1:7">
      <c r="A44" s="34"/>
      <c r="B44" s="34"/>
      <c r="C44" s="34" t="s">
        <v>100</v>
      </c>
      <c r="D44" s="36">
        <v>430207</v>
      </c>
      <c r="E44" s="37">
        <v>488</v>
      </c>
      <c r="F44" s="37">
        <f t="shared" si="0"/>
        <v>20994</v>
      </c>
      <c r="G44" s="31">
        <f t="shared" si="2"/>
        <v>18060</v>
      </c>
    </row>
    <row r="45" spans="1:7">
      <c r="A45" s="34"/>
      <c r="B45" s="34"/>
      <c r="C45" s="34" t="s">
        <v>101</v>
      </c>
      <c r="D45" s="36">
        <v>228929</v>
      </c>
      <c r="E45" s="38">
        <v>488</v>
      </c>
      <c r="F45" s="37">
        <f t="shared" si="0"/>
        <v>11172</v>
      </c>
      <c r="G45" s="31">
        <f t="shared" si="2"/>
        <v>9611</v>
      </c>
    </row>
    <row r="46" spans="1:7">
      <c r="A46" s="34"/>
      <c r="B46" s="34"/>
      <c r="C46" s="34" t="s">
        <v>102</v>
      </c>
      <c r="D46" s="36">
        <v>171548</v>
      </c>
      <c r="E46" s="37">
        <v>488</v>
      </c>
      <c r="F46" s="37">
        <f t="shared" si="0"/>
        <v>8372</v>
      </c>
      <c r="G46" s="31">
        <f t="shared" si="2"/>
        <v>7202</v>
      </c>
    </row>
    <row r="47" spans="1:7">
      <c r="A47" s="34"/>
      <c r="B47" s="34"/>
      <c r="C47" s="34" t="s">
        <v>103</v>
      </c>
      <c r="D47" s="36">
        <v>199689</v>
      </c>
      <c r="E47" s="37">
        <v>488</v>
      </c>
      <c r="F47" s="37">
        <f t="shared" si="0"/>
        <v>9745</v>
      </c>
      <c r="G47" s="31">
        <f t="shared" si="2"/>
        <v>8383</v>
      </c>
    </row>
    <row r="48" spans="1:7">
      <c r="A48" s="34"/>
      <c r="B48" s="34"/>
      <c r="C48" s="34" t="s">
        <v>52</v>
      </c>
      <c r="D48" s="36">
        <v>197351</v>
      </c>
      <c r="E48" s="37">
        <v>488</v>
      </c>
      <c r="F48" s="37">
        <f t="shared" si="0"/>
        <v>9631</v>
      </c>
      <c r="G48" s="31">
        <f t="shared" si="2"/>
        <v>8285</v>
      </c>
    </row>
    <row r="49" spans="1:7">
      <c r="A49" s="34"/>
      <c r="B49" s="34"/>
      <c r="C49" s="34" t="s">
        <v>53</v>
      </c>
      <c r="D49" s="36">
        <v>215422</v>
      </c>
      <c r="E49" s="38">
        <v>488</v>
      </c>
      <c r="F49" s="37">
        <f t="shared" si="0"/>
        <v>10513</v>
      </c>
      <c r="G49" s="31">
        <f t="shared" si="2"/>
        <v>9044</v>
      </c>
    </row>
    <row r="50" spans="1:7">
      <c r="A50" s="34"/>
      <c r="B50" s="34"/>
      <c r="C50" s="34" t="s">
        <v>54</v>
      </c>
      <c r="D50" s="36">
        <v>46139</v>
      </c>
      <c r="E50" s="37">
        <v>488</v>
      </c>
      <c r="F50" s="37">
        <f t="shared" si="0"/>
        <v>2252</v>
      </c>
      <c r="G50" s="31">
        <f t="shared" si="2"/>
        <v>1937</v>
      </c>
    </row>
    <row r="51" spans="1:7">
      <c r="A51" s="34">
        <v>9</v>
      </c>
      <c r="B51" s="34" t="s">
        <v>25</v>
      </c>
      <c r="C51" s="28" t="s">
        <v>70</v>
      </c>
      <c r="D51" s="32">
        <v>504988</v>
      </c>
      <c r="E51" s="29">
        <v>488</v>
      </c>
      <c r="F51" s="29">
        <f t="shared" si="0"/>
        <v>24643</v>
      </c>
      <c r="G51" s="28">
        <f t="shared" si="2"/>
        <v>21200</v>
      </c>
    </row>
    <row r="52" spans="1:7">
      <c r="A52" s="34"/>
      <c r="B52" s="34"/>
      <c r="C52" s="34" t="s">
        <v>104</v>
      </c>
      <c r="D52" s="36">
        <v>225384</v>
      </c>
      <c r="E52" s="37">
        <v>488</v>
      </c>
      <c r="F52" s="37">
        <f t="shared" si="0"/>
        <v>10999</v>
      </c>
      <c r="G52" s="31">
        <f t="shared" si="2"/>
        <v>9462</v>
      </c>
    </row>
    <row r="53" spans="1:7">
      <c r="A53" s="34"/>
      <c r="B53" s="34"/>
      <c r="C53" s="34" t="s">
        <v>105</v>
      </c>
      <c r="D53" s="36">
        <v>200180</v>
      </c>
      <c r="E53" s="38">
        <v>488</v>
      </c>
      <c r="F53" s="37">
        <f t="shared" si="0"/>
        <v>9769</v>
      </c>
      <c r="G53" s="31">
        <f t="shared" si="2"/>
        <v>8404</v>
      </c>
    </row>
    <row r="54" spans="1:7">
      <c r="A54" s="34"/>
      <c r="B54" s="34"/>
      <c r="C54" s="34" t="s">
        <v>106</v>
      </c>
      <c r="D54" s="36">
        <v>36468</v>
      </c>
      <c r="E54" s="37">
        <v>488</v>
      </c>
      <c r="F54" s="37">
        <f t="shared" si="0"/>
        <v>1780</v>
      </c>
      <c r="G54" s="31">
        <f t="shared" si="2"/>
        <v>1531</v>
      </c>
    </row>
    <row r="55" spans="1:7">
      <c r="A55" s="34"/>
      <c r="B55" s="34"/>
      <c r="C55" s="34" t="s">
        <v>107</v>
      </c>
      <c r="D55" s="36">
        <v>42956</v>
      </c>
      <c r="E55" s="37">
        <v>488</v>
      </c>
      <c r="F55" s="37">
        <f t="shared" si="0"/>
        <v>2096</v>
      </c>
      <c r="G55" s="31">
        <f t="shared" si="2"/>
        <v>1803</v>
      </c>
    </row>
    <row r="56" spans="1:7">
      <c r="A56" s="34">
        <v>10</v>
      </c>
      <c r="B56" s="34" t="s">
        <v>27</v>
      </c>
      <c r="C56" s="28" t="s">
        <v>70</v>
      </c>
      <c r="D56" s="32">
        <v>4066059</v>
      </c>
      <c r="E56" s="29">
        <v>488</v>
      </c>
      <c r="F56" s="29">
        <f t="shared" si="0"/>
        <v>198424</v>
      </c>
      <c r="G56" s="28">
        <f t="shared" si="2"/>
        <v>170695</v>
      </c>
    </row>
    <row r="57" spans="1:7">
      <c r="A57" s="34"/>
      <c r="B57" s="34"/>
      <c r="C57" s="34" t="s">
        <v>108</v>
      </c>
      <c r="D57" s="36">
        <v>533740</v>
      </c>
      <c r="E57" s="38">
        <v>488</v>
      </c>
      <c r="F57" s="37">
        <f t="shared" si="0"/>
        <v>26047</v>
      </c>
      <c r="G57" s="31">
        <f t="shared" si="2"/>
        <v>22407</v>
      </c>
    </row>
    <row r="58" spans="1:7">
      <c r="A58" s="34"/>
      <c r="B58" s="34"/>
      <c r="C58" s="34" t="s">
        <v>109</v>
      </c>
      <c r="D58" s="36">
        <v>250992</v>
      </c>
      <c r="E58" s="37">
        <v>488</v>
      </c>
      <c r="F58" s="37">
        <f t="shared" si="0"/>
        <v>12248</v>
      </c>
      <c r="G58" s="31">
        <f t="shared" si="2"/>
        <v>10537</v>
      </c>
    </row>
    <row r="59" spans="1:7">
      <c r="A59" s="34"/>
      <c r="B59" s="34"/>
      <c r="C59" s="34" t="s">
        <v>110</v>
      </c>
      <c r="D59" s="36">
        <v>337756</v>
      </c>
      <c r="E59" s="37">
        <v>488</v>
      </c>
      <c r="F59" s="37">
        <f t="shared" si="0"/>
        <v>16482</v>
      </c>
      <c r="G59" s="31">
        <f t="shared" si="2"/>
        <v>14179</v>
      </c>
    </row>
    <row r="60" spans="1:7">
      <c r="A60" s="34"/>
      <c r="B60" s="34"/>
      <c r="C60" s="34" t="s">
        <v>111</v>
      </c>
      <c r="D60" s="36">
        <v>263720</v>
      </c>
      <c r="E60" s="37">
        <v>488</v>
      </c>
      <c r="F60" s="37">
        <f t="shared" si="0"/>
        <v>12870</v>
      </c>
      <c r="G60" s="31">
        <f t="shared" si="2"/>
        <v>11071</v>
      </c>
    </row>
    <row r="61" spans="1:7">
      <c r="A61" s="34"/>
      <c r="B61" s="34"/>
      <c r="C61" s="34" t="s">
        <v>112</v>
      </c>
      <c r="D61" s="36">
        <v>187450</v>
      </c>
      <c r="E61" s="38">
        <v>488</v>
      </c>
      <c r="F61" s="37">
        <f t="shared" si="0"/>
        <v>9148</v>
      </c>
      <c r="G61" s="31">
        <f t="shared" si="2"/>
        <v>7869</v>
      </c>
    </row>
    <row r="62" spans="1:7">
      <c r="A62" s="34"/>
      <c r="B62" s="34"/>
      <c r="C62" s="34" t="s">
        <v>113</v>
      </c>
      <c r="D62" s="36">
        <v>820394</v>
      </c>
      <c r="E62" s="37">
        <v>488</v>
      </c>
      <c r="F62" s="37">
        <f t="shared" si="0"/>
        <v>40035</v>
      </c>
      <c r="G62" s="31">
        <f t="shared" si="2"/>
        <v>34440</v>
      </c>
    </row>
    <row r="63" spans="1:7">
      <c r="A63" s="34"/>
      <c r="B63" s="34"/>
      <c r="C63" s="34" t="s">
        <v>114</v>
      </c>
      <c r="D63" s="36">
        <v>520359</v>
      </c>
      <c r="E63" s="37">
        <v>488</v>
      </c>
      <c r="F63" s="37">
        <f t="shared" si="0"/>
        <v>25394</v>
      </c>
      <c r="G63" s="31">
        <f t="shared" si="2"/>
        <v>21845</v>
      </c>
    </row>
    <row r="64" spans="1:7">
      <c r="A64" s="34"/>
      <c r="B64" s="34"/>
      <c r="C64" s="34" t="s">
        <v>115</v>
      </c>
      <c r="D64" s="36">
        <v>210208</v>
      </c>
      <c r="E64" s="37">
        <v>488</v>
      </c>
      <c r="F64" s="37">
        <f t="shared" si="0"/>
        <v>10258</v>
      </c>
      <c r="G64" s="31">
        <f t="shared" si="2"/>
        <v>8825</v>
      </c>
    </row>
    <row r="65" spans="1:7">
      <c r="A65" s="34"/>
      <c r="B65" s="34"/>
      <c r="C65" s="34" t="s">
        <v>116</v>
      </c>
      <c r="D65" s="36">
        <v>154323</v>
      </c>
      <c r="E65" s="38">
        <v>488</v>
      </c>
      <c r="F65" s="37">
        <f t="shared" si="0"/>
        <v>7531</v>
      </c>
      <c r="G65" s="31">
        <f t="shared" si="2"/>
        <v>6479</v>
      </c>
    </row>
    <row r="66" spans="1:7">
      <c r="A66" s="34"/>
      <c r="B66" s="34"/>
      <c r="C66" s="34" t="s">
        <v>117</v>
      </c>
      <c r="D66" s="36">
        <v>410900</v>
      </c>
      <c r="E66" s="37">
        <v>488</v>
      </c>
      <c r="F66" s="37">
        <f t="shared" si="0"/>
        <v>20052</v>
      </c>
      <c r="G66" s="31">
        <f t="shared" si="2"/>
        <v>17250</v>
      </c>
    </row>
    <row r="67" spans="1:7">
      <c r="A67" s="34"/>
      <c r="B67" s="34"/>
      <c r="C67" s="34" t="s">
        <v>118</v>
      </c>
      <c r="D67" s="36">
        <v>342005</v>
      </c>
      <c r="E67" s="37">
        <v>488</v>
      </c>
      <c r="F67" s="37">
        <f t="shared" si="0"/>
        <v>16690</v>
      </c>
      <c r="G67" s="31">
        <f t="shared" si="2"/>
        <v>14358</v>
      </c>
    </row>
    <row r="68" spans="1:7">
      <c r="A68" s="34"/>
      <c r="B68" s="34"/>
      <c r="C68" s="34" t="s">
        <v>119</v>
      </c>
      <c r="D68" s="36">
        <v>34212</v>
      </c>
      <c r="E68" s="37">
        <v>488</v>
      </c>
      <c r="F68" s="37">
        <f t="shared" si="0"/>
        <v>1670</v>
      </c>
      <c r="G68" s="31">
        <f t="shared" si="2"/>
        <v>1436</v>
      </c>
    </row>
    <row r="69" spans="1:7">
      <c r="A69" s="34">
        <v>11</v>
      </c>
      <c r="B69" s="34" t="s">
        <v>29</v>
      </c>
      <c r="C69" s="28" t="s">
        <v>70</v>
      </c>
      <c r="D69" s="32">
        <v>2245644</v>
      </c>
      <c r="E69" s="35">
        <v>488</v>
      </c>
      <c r="F69" s="29">
        <f t="shared" si="0"/>
        <v>109587</v>
      </c>
      <c r="G69" s="28">
        <f t="shared" si="2"/>
        <v>94273</v>
      </c>
    </row>
    <row r="70" spans="1:7">
      <c r="A70" s="34"/>
      <c r="B70" s="34"/>
      <c r="C70" s="34" t="s">
        <v>120</v>
      </c>
      <c r="D70" s="36">
        <v>341169</v>
      </c>
      <c r="E70" s="37">
        <v>488</v>
      </c>
      <c r="F70" s="37">
        <f t="shared" si="0"/>
        <v>16649</v>
      </c>
      <c r="G70" s="31">
        <f t="shared" si="2"/>
        <v>14322</v>
      </c>
    </row>
    <row r="71" spans="1:7">
      <c r="A71" s="34"/>
      <c r="B71" s="34"/>
      <c r="C71" s="34" t="s">
        <v>121</v>
      </c>
      <c r="D71" s="36">
        <v>336887</v>
      </c>
      <c r="E71" s="37">
        <v>488</v>
      </c>
      <c r="F71" s="37">
        <f t="shared" ref="F71:F105" si="3">ROUND(D71*E71/10000,0)</f>
        <v>16440</v>
      </c>
      <c r="G71" s="31">
        <f t="shared" si="2"/>
        <v>14143</v>
      </c>
    </row>
    <row r="72" spans="1:7">
      <c r="A72" s="34"/>
      <c r="B72" s="34"/>
      <c r="C72" s="34" t="s">
        <v>122</v>
      </c>
      <c r="D72" s="36">
        <v>584000</v>
      </c>
      <c r="E72" s="37">
        <v>488</v>
      </c>
      <c r="F72" s="37">
        <f t="shared" si="3"/>
        <v>28499</v>
      </c>
      <c r="G72" s="31">
        <f t="shared" ref="G72:G105" si="4">ROUND(D72/$D$6*654357,0)</f>
        <v>24517</v>
      </c>
    </row>
    <row r="73" spans="1:7">
      <c r="A73" s="34"/>
      <c r="B73" s="34"/>
      <c r="C73" s="34" t="s">
        <v>123</v>
      </c>
      <c r="D73" s="36">
        <v>262194</v>
      </c>
      <c r="E73" s="38">
        <v>488</v>
      </c>
      <c r="F73" s="37">
        <f t="shared" si="3"/>
        <v>12795</v>
      </c>
      <c r="G73" s="31">
        <f t="shared" si="4"/>
        <v>11007</v>
      </c>
    </row>
    <row r="74" spans="1:7">
      <c r="A74" s="34"/>
      <c r="B74" s="34"/>
      <c r="C74" s="34" t="s">
        <v>124</v>
      </c>
      <c r="D74" s="36">
        <v>276291</v>
      </c>
      <c r="E74" s="37">
        <v>488</v>
      </c>
      <c r="F74" s="37">
        <f t="shared" si="3"/>
        <v>13483</v>
      </c>
      <c r="G74" s="31">
        <f t="shared" si="4"/>
        <v>11599</v>
      </c>
    </row>
    <row r="75" spans="1:7">
      <c r="A75" s="34"/>
      <c r="B75" s="34"/>
      <c r="C75" s="34" t="s">
        <v>125</v>
      </c>
      <c r="D75" s="36">
        <v>158038</v>
      </c>
      <c r="E75" s="37">
        <v>488</v>
      </c>
      <c r="F75" s="37">
        <f t="shared" si="3"/>
        <v>7712</v>
      </c>
      <c r="G75" s="31">
        <f t="shared" si="4"/>
        <v>6635</v>
      </c>
    </row>
    <row r="76" spans="1:7">
      <c r="A76" s="34"/>
      <c r="B76" s="34"/>
      <c r="C76" s="34" t="s">
        <v>126</v>
      </c>
      <c r="D76" s="36">
        <v>251944</v>
      </c>
      <c r="E76" s="37">
        <v>488</v>
      </c>
      <c r="F76" s="37">
        <f t="shared" si="3"/>
        <v>12295</v>
      </c>
      <c r="G76" s="31">
        <f t="shared" si="4"/>
        <v>10577</v>
      </c>
    </row>
    <row r="77" spans="1:7">
      <c r="A77" s="34"/>
      <c r="B77" s="34"/>
      <c r="C77" s="34" t="s">
        <v>127</v>
      </c>
      <c r="D77" s="36">
        <v>35121</v>
      </c>
      <c r="E77" s="38">
        <v>488</v>
      </c>
      <c r="F77" s="37">
        <f t="shared" si="3"/>
        <v>1714</v>
      </c>
      <c r="G77" s="31">
        <f t="shared" si="4"/>
        <v>1474</v>
      </c>
    </row>
    <row r="78" spans="1:7">
      <c r="A78" s="34">
        <v>12</v>
      </c>
      <c r="B78" s="34" t="s">
        <v>11</v>
      </c>
      <c r="C78" s="28" t="s">
        <v>70</v>
      </c>
      <c r="D78" s="32">
        <v>1886509</v>
      </c>
      <c r="E78" s="29">
        <v>488</v>
      </c>
      <c r="F78" s="29">
        <f t="shared" si="3"/>
        <v>92062</v>
      </c>
      <c r="G78" s="28">
        <f t="shared" si="4"/>
        <v>79196</v>
      </c>
    </row>
    <row r="79" spans="1:7">
      <c r="A79" s="34"/>
      <c r="B79" s="34"/>
      <c r="C79" s="34" t="s">
        <v>128</v>
      </c>
      <c r="D79" s="36">
        <v>353996</v>
      </c>
      <c r="E79" s="37">
        <v>488</v>
      </c>
      <c r="F79" s="37">
        <f t="shared" si="3"/>
        <v>17275</v>
      </c>
      <c r="G79" s="31">
        <f t="shared" si="4"/>
        <v>14861</v>
      </c>
    </row>
    <row r="80" spans="1:7">
      <c r="A80" s="34"/>
      <c r="B80" s="34"/>
      <c r="C80" s="34" t="s">
        <v>129</v>
      </c>
      <c r="D80" s="36">
        <v>55324</v>
      </c>
      <c r="E80" s="37">
        <v>488</v>
      </c>
      <c r="F80" s="37">
        <f t="shared" si="3"/>
        <v>2700</v>
      </c>
      <c r="G80" s="31">
        <f t="shared" si="4"/>
        <v>2323</v>
      </c>
    </row>
    <row r="81" spans="1:7">
      <c r="A81" s="34"/>
      <c r="B81" s="34"/>
      <c r="C81" s="34" t="s">
        <v>130</v>
      </c>
      <c r="D81" s="36">
        <v>314246</v>
      </c>
      <c r="E81" s="38">
        <v>488</v>
      </c>
      <c r="F81" s="37">
        <f t="shared" si="3"/>
        <v>15335</v>
      </c>
      <c r="G81" s="31">
        <f t="shared" si="4"/>
        <v>13192</v>
      </c>
    </row>
    <row r="82" spans="1:7">
      <c r="A82" s="34"/>
      <c r="B82" s="34"/>
      <c r="C82" s="34" t="s">
        <v>131</v>
      </c>
      <c r="D82" s="36">
        <v>135459</v>
      </c>
      <c r="E82" s="37">
        <v>488</v>
      </c>
      <c r="F82" s="37">
        <f t="shared" si="3"/>
        <v>6610</v>
      </c>
      <c r="G82" s="31">
        <f t="shared" si="4"/>
        <v>5687</v>
      </c>
    </row>
    <row r="83" spans="1:7">
      <c r="A83" s="34"/>
      <c r="B83" s="34"/>
      <c r="C83" s="34" t="s">
        <v>132</v>
      </c>
      <c r="D83" s="36">
        <v>229055</v>
      </c>
      <c r="E83" s="37">
        <v>488</v>
      </c>
      <c r="F83" s="37">
        <f t="shared" si="3"/>
        <v>11178</v>
      </c>
      <c r="G83" s="31">
        <f t="shared" si="4"/>
        <v>9616</v>
      </c>
    </row>
    <row r="84" spans="1:7">
      <c r="A84" s="34"/>
      <c r="B84" s="34"/>
      <c r="C84" s="34" t="s">
        <v>133</v>
      </c>
      <c r="D84" s="36">
        <v>153151</v>
      </c>
      <c r="E84" s="37">
        <v>488</v>
      </c>
      <c r="F84" s="37">
        <f t="shared" si="3"/>
        <v>7474</v>
      </c>
      <c r="G84" s="31">
        <f t="shared" si="4"/>
        <v>6429</v>
      </c>
    </row>
    <row r="85" spans="1:7">
      <c r="A85" s="34"/>
      <c r="B85" s="34"/>
      <c r="C85" s="34" t="s">
        <v>134</v>
      </c>
      <c r="D85" s="36">
        <v>234166</v>
      </c>
      <c r="E85" s="38">
        <v>488</v>
      </c>
      <c r="F85" s="37">
        <f t="shared" si="3"/>
        <v>11427</v>
      </c>
      <c r="G85" s="31">
        <f t="shared" si="4"/>
        <v>9830</v>
      </c>
    </row>
    <row r="86" spans="1:7">
      <c r="A86" s="34"/>
      <c r="B86" s="34"/>
      <c r="C86" s="34" t="s">
        <v>135</v>
      </c>
      <c r="D86" s="36">
        <v>117945</v>
      </c>
      <c r="E86" s="37">
        <v>488</v>
      </c>
      <c r="F86" s="37">
        <f t="shared" si="3"/>
        <v>5756</v>
      </c>
      <c r="G86" s="31">
        <f t="shared" si="4"/>
        <v>4951</v>
      </c>
    </row>
    <row r="87" spans="1:7">
      <c r="A87" s="34"/>
      <c r="B87" s="34"/>
      <c r="C87" s="34" t="s">
        <v>136</v>
      </c>
      <c r="D87" s="36">
        <v>127634</v>
      </c>
      <c r="E87" s="37">
        <v>488</v>
      </c>
      <c r="F87" s="37">
        <f t="shared" si="3"/>
        <v>6229</v>
      </c>
      <c r="G87" s="31">
        <f t="shared" si="4"/>
        <v>5358</v>
      </c>
    </row>
    <row r="88" spans="1:7">
      <c r="A88" s="34"/>
      <c r="B88" s="34"/>
      <c r="C88" s="34" t="s">
        <v>137</v>
      </c>
      <c r="D88" s="36">
        <v>138208</v>
      </c>
      <c r="E88" s="37">
        <v>488</v>
      </c>
      <c r="F88" s="37">
        <f t="shared" si="3"/>
        <v>6745</v>
      </c>
      <c r="G88" s="31">
        <f t="shared" si="4"/>
        <v>5802</v>
      </c>
    </row>
    <row r="89" spans="1:7">
      <c r="A89" s="34"/>
      <c r="B89" s="34"/>
      <c r="C89" s="34" t="s">
        <v>97</v>
      </c>
      <c r="D89" s="36">
        <v>27325</v>
      </c>
      <c r="E89" s="38">
        <v>488</v>
      </c>
      <c r="F89" s="37">
        <f t="shared" si="3"/>
        <v>1333</v>
      </c>
      <c r="G89" s="31">
        <f t="shared" si="4"/>
        <v>1147</v>
      </c>
    </row>
    <row r="90" spans="1:7">
      <c r="A90" s="34">
        <v>13</v>
      </c>
      <c r="B90" s="34" t="s">
        <v>13</v>
      </c>
      <c r="C90" s="28" t="s">
        <v>70</v>
      </c>
      <c r="D90" s="32">
        <v>647465</v>
      </c>
      <c r="E90" s="29">
        <v>488</v>
      </c>
      <c r="F90" s="29">
        <f t="shared" si="3"/>
        <v>31596</v>
      </c>
      <c r="G90" s="28">
        <f t="shared" si="4"/>
        <v>27181</v>
      </c>
    </row>
    <row r="91" spans="1:7">
      <c r="A91" s="34"/>
      <c r="B91" s="34"/>
      <c r="C91" s="34" t="s">
        <v>138</v>
      </c>
      <c r="D91" s="36">
        <v>91509</v>
      </c>
      <c r="E91" s="37">
        <v>488</v>
      </c>
      <c r="F91" s="37">
        <f t="shared" si="3"/>
        <v>4466</v>
      </c>
      <c r="G91" s="31">
        <f t="shared" si="4"/>
        <v>3842</v>
      </c>
    </row>
    <row r="92" spans="1:7">
      <c r="A92" s="34"/>
      <c r="B92" s="34"/>
      <c r="C92" s="34" t="s">
        <v>139</v>
      </c>
      <c r="D92" s="36">
        <v>149467</v>
      </c>
      <c r="E92" s="37">
        <v>488</v>
      </c>
      <c r="F92" s="37">
        <f t="shared" si="3"/>
        <v>7294</v>
      </c>
      <c r="G92" s="31">
        <f t="shared" si="4"/>
        <v>6275</v>
      </c>
    </row>
    <row r="93" spans="1:7">
      <c r="A93" s="34"/>
      <c r="B93" s="34"/>
      <c r="C93" s="34" t="s">
        <v>140</v>
      </c>
      <c r="D93" s="36">
        <v>113300</v>
      </c>
      <c r="E93" s="38">
        <v>488</v>
      </c>
      <c r="F93" s="37">
        <f t="shared" si="3"/>
        <v>5529</v>
      </c>
      <c r="G93" s="31">
        <f t="shared" si="4"/>
        <v>4756</v>
      </c>
    </row>
    <row r="94" spans="1:7">
      <c r="A94" s="34"/>
      <c r="B94" s="34"/>
      <c r="C94" s="34" t="s">
        <v>141</v>
      </c>
      <c r="D94" s="36">
        <v>149590</v>
      </c>
      <c r="E94" s="37">
        <v>488</v>
      </c>
      <c r="F94" s="37">
        <f t="shared" si="3"/>
        <v>7300</v>
      </c>
      <c r="G94" s="31">
        <f t="shared" si="4"/>
        <v>6280</v>
      </c>
    </row>
    <row r="95" spans="1:7">
      <c r="A95" s="34"/>
      <c r="B95" s="34"/>
      <c r="C95" s="34" t="s">
        <v>142</v>
      </c>
      <c r="D95" s="36">
        <v>71047</v>
      </c>
      <c r="E95" s="37">
        <v>488</v>
      </c>
      <c r="F95" s="37">
        <f t="shared" si="3"/>
        <v>3467</v>
      </c>
      <c r="G95" s="31">
        <f t="shared" si="4"/>
        <v>2983</v>
      </c>
    </row>
    <row r="96" spans="1:7">
      <c r="A96" s="34"/>
      <c r="B96" s="34"/>
      <c r="C96" s="34" t="s">
        <v>143</v>
      </c>
      <c r="D96" s="36">
        <v>37905</v>
      </c>
      <c r="E96" s="37">
        <v>488</v>
      </c>
      <c r="F96" s="37">
        <f t="shared" si="3"/>
        <v>1850</v>
      </c>
      <c r="G96" s="31">
        <f t="shared" si="4"/>
        <v>1591</v>
      </c>
    </row>
    <row r="97" spans="1:7">
      <c r="A97" s="34"/>
      <c r="B97" s="34"/>
      <c r="C97" s="34" t="s">
        <v>144</v>
      </c>
      <c r="D97" s="36">
        <v>34647</v>
      </c>
      <c r="E97" s="38">
        <v>488</v>
      </c>
      <c r="F97" s="37">
        <f t="shared" si="3"/>
        <v>1691</v>
      </c>
      <c r="G97" s="31">
        <f t="shared" si="4"/>
        <v>1454</v>
      </c>
    </row>
    <row r="98" spans="1:7">
      <c r="A98" s="34">
        <v>14</v>
      </c>
      <c r="B98" s="34" t="s">
        <v>15</v>
      </c>
      <c r="C98" s="28" t="s">
        <v>70</v>
      </c>
      <c r="D98" s="32">
        <v>405027</v>
      </c>
      <c r="E98" s="29">
        <v>488</v>
      </c>
      <c r="F98" s="29">
        <f t="shared" si="3"/>
        <v>19765</v>
      </c>
      <c r="G98" s="28">
        <f t="shared" si="4"/>
        <v>17003</v>
      </c>
    </row>
    <row r="99" spans="1:7">
      <c r="A99" s="34"/>
      <c r="B99" s="34"/>
      <c r="C99" s="34" t="s">
        <v>145</v>
      </c>
      <c r="D99" s="36">
        <v>95857</v>
      </c>
      <c r="E99" s="37">
        <v>488</v>
      </c>
      <c r="F99" s="37">
        <f t="shared" si="3"/>
        <v>4678</v>
      </c>
      <c r="G99" s="31">
        <f t="shared" si="4"/>
        <v>4024</v>
      </c>
    </row>
    <row r="100" spans="1:7">
      <c r="A100" s="34"/>
      <c r="B100" s="34"/>
      <c r="C100" s="34" t="s">
        <v>146</v>
      </c>
      <c r="D100" s="36">
        <v>54808</v>
      </c>
      <c r="E100" s="37">
        <v>488</v>
      </c>
      <c r="F100" s="37">
        <f t="shared" si="3"/>
        <v>2675</v>
      </c>
      <c r="G100" s="31">
        <f t="shared" si="4"/>
        <v>2301</v>
      </c>
    </row>
    <row r="101" spans="1:7">
      <c r="A101" s="34"/>
      <c r="B101" s="34"/>
      <c r="C101" s="34" t="s">
        <v>147</v>
      </c>
      <c r="D101" s="36">
        <v>73638</v>
      </c>
      <c r="E101" s="38">
        <v>488</v>
      </c>
      <c r="F101" s="37">
        <f t="shared" si="3"/>
        <v>3594</v>
      </c>
      <c r="G101" s="31">
        <f t="shared" si="4"/>
        <v>3091</v>
      </c>
    </row>
    <row r="102" spans="1:7">
      <c r="A102" s="34"/>
      <c r="B102" s="34"/>
      <c r="C102" s="34" t="s">
        <v>148</v>
      </c>
      <c r="D102" s="36">
        <v>45252</v>
      </c>
      <c r="E102" s="37">
        <v>488</v>
      </c>
      <c r="F102" s="37">
        <f t="shared" si="3"/>
        <v>2208</v>
      </c>
      <c r="G102" s="31">
        <f t="shared" si="4"/>
        <v>1900</v>
      </c>
    </row>
    <row r="103" spans="1:7">
      <c r="A103" s="34"/>
      <c r="B103" s="34"/>
      <c r="C103" s="34" t="s">
        <v>149</v>
      </c>
      <c r="D103" s="36">
        <v>63557</v>
      </c>
      <c r="E103" s="37">
        <v>488</v>
      </c>
      <c r="F103" s="37">
        <f t="shared" si="3"/>
        <v>3102</v>
      </c>
      <c r="G103" s="31">
        <f t="shared" si="4"/>
        <v>2668</v>
      </c>
    </row>
    <row r="104" spans="1:7">
      <c r="A104" s="34"/>
      <c r="B104" s="34"/>
      <c r="C104" s="34" t="s">
        <v>150</v>
      </c>
      <c r="D104" s="36">
        <v>48094</v>
      </c>
      <c r="E104" s="37">
        <v>488</v>
      </c>
      <c r="F104" s="37">
        <f t="shared" si="3"/>
        <v>2347</v>
      </c>
      <c r="G104" s="31">
        <f t="shared" si="4"/>
        <v>2019</v>
      </c>
    </row>
    <row r="105" spans="1:7">
      <c r="A105" s="34"/>
      <c r="B105" s="34"/>
      <c r="C105" s="34" t="s">
        <v>151</v>
      </c>
      <c r="D105" s="36">
        <v>23821</v>
      </c>
      <c r="E105" s="38">
        <v>488</v>
      </c>
      <c r="F105" s="37">
        <f t="shared" si="3"/>
        <v>1162</v>
      </c>
      <c r="G105" s="31">
        <f t="shared" si="4"/>
        <v>1000</v>
      </c>
    </row>
  </sheetData>
  <mergeCells count="34">
    <mergeCell ref="A1:C1"/>
    <mergeCell ref="A2:G2"/>
    <mergeCell ref="A6:C6"/>
    <mergeCell ref="A4:A5"/>
    <mergeCell ref="A9:A12"/>
    <mergeCell ref="A13:A16"/>
    <mergeCell ref="A17:A24"/>
    <mergeCell ref="A25:A29"/>
    <mergeCell ref="A30:A40"/>
    <mergeCell ref="A41:A50"/>
    <mergeCell ref="A51:A55"/>
    <mergeCell ref="A56:A68"/>
    <mergeCell ref="A69:A77"/>
    <mergeCell ref="A78:A89"/>
    <mergeCell ref="A90:A97"/>
    <mergeCell ref="A98:A105"/>
    <mergeCell ref="B4:B5"/>
    <mergeCell ref="B9:B12"/>
    <mergeCell ref="B13:B16"/>
    <mergeCell ref="B17:B24"/>
    <mergeCell ref="B25:B29"/>
    <mergeCell ref="B30:B40"/>
    <mergeCell ref="B41:B50"/>
    <mergeCell ref="B51:B55"/>
    <mergeCell ref="B56:B68"/>
    <mergeCell ref="B69:B77"/>
    <mergeCell ref="B78:B89"/>
    <mergeCell ref="B90:B97"/>
    <mergeCell ref="B98:B105"/>
    <mergeCell ref="C4:C5"/>
    <mergeCell ref="D4:D5"/>
    <mergeCell ref="E4:E5"/>
    <mergeCell ref="F4:F5"/>
    <mergeCell ref="G4:G5"/>
  </mergeCells>
  <pageMargins left="0.748031496062992" right="0.748031496062992" top="0.94" bottom="1.12" header="0.511811023622047" footer="0.511811023622047"/>
  <pageSetup paperSize="9" scale="8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tabSelected="1" workbookViewId="0">
      <selection activeCell="B13" sqref="B13:G13"/>
    </sheetView>
  </sheetViews>
  <sheetFormatPr defaultColWidth="9" defaultRowHeight="13.5"/>
  <cols>
    <col min="1" max="1" width="2.625" customWidth="1"/>
    <col min="2" max="2" width="11.25" customWidth="1"/>
    <col min="3" max="3" width="11.625" customWidth="1"/>
    <col min="4" max="4" width="39.25" customWidth="1"/>
    <col min="5" max="5" width="4.125" customWidth="1"/>
    <col min="6" max="6" width="4.75" customWidth="1"/>
    <col min="7" max="7" width="9.5" customWidth="1"/>
  </cols>
  <sheetData>
    <row r="1" spans="1:1">
      <c r="A1" t="s">
        <v>152</v>
      </c>
    </row>
    <row r="2" ht="48.95" customHeight="1" spans="1:7">
      <c r="A2" s="1" t="s">
        <v>153</v>
      </c>
      <c r="B2" s="1"/>
      <c r="C2" s="1"/>
      <c r="D2" s="1"/>
      <c r="E2" s="1"/>
      <c r="F2" s="1"/>
      <c r="G2" s="1"/>
    </row>
    <row r="3" ht="14.25" spans="1:7">
      <c r="A3" s="2" t="s">
        <v>154</v>
      </c>
      <c r="B3" s="2"/>
      <c r="C3" s="2"/>
      <c r="D3" s="2"/>
      <c r="E3" s="2"/>
      <c r="F3" s="2"/>
      <c r="G3" s="2"/>
    </row>
    <row r="4" ht="20.1" customHeight="1" spans="1:7">
      <c r="A4" s="3" t="s">
        <v>155</v>
      </c>
      <c r="B4" s="3"/>
      <c r="C4" s="3"/>
      <c r="D4" s="3" t="s">
        <v>156</v>
      </c>
      <c r="E4" s="3"/>
      <c r="F4" s="3"/>
      <c r="G4" s="3"/>
    </row>
    <row r="5" ht="20.1" customHeight="1" spans="1:7">
      <c r="A5" s="3" t="s">
        <v>157</v>
      </c>
      <c r="B5" s="3"/>
      <c r="C5" s="3"/>
      <c r="D5" s="3" t="s">
        <v>158</v>
      </c>
      <c r="E5" s="3"/>
      <c r="F5" s="3"/>
      <c r="G5" s="3"/>
    </row>
    <row r="6" ht="20.1" customHeight="1" spans="1:7">
      <c r="A6" s="3" t="s">
        <v>159</v>
      </c>
      <c r="B6" s="3"/>
      <c r="C6" s="3"/>
      <c r="D6" s="3" t="s">
        <v>160</v>
      </c>
      <c r="E6" s="3"/>
      <c r="F6" s="3"/>
      <c r="G6" s="3"/>
    </row>
    <row r="7" ht="20.1" customHeight="1" spans="1:7">
      <c r="A7" s="3" t="s">
        <v>161</v>
      </c>
      <c r="B7" s="3"/>
      <c r="C7" s="3"/>
      <c r="D7" s="3" t="s">
        <v>162</v>
      </c>
      <c r="E7" s="3"/>
      <c r="F7" s="3"/>
      <c r="G7" s="3"/>
    </row>
    <row r="8" ht="20.1" customHeight="1" spans="1:7">
      <c r="A8" s="3" t="s">
        <v>163</v>
      </c>
      <c r="B8" s="3"/>
      <c r="C8" s="4" t="s">
        <v>164</v>
      </c>
      <c r="D8" s="4"/>
      <c r="E8" s="4"/>
      <c r="F8" s="4"/>
      <c r="G8" s="5">
        <f>G9+G10</f>
        <v>25986</v>
      </c>
    </row>
    <row r="9" ht="20.1" customHeight="1" spans="1:7">
      <c r="A9" s="3"/>
      <c r="B9" s="3"/>
      <c r="C9" s="4" t="s">
        <v>165</v>
      </c>
      <c r="D9" s="4"/>
      <c r="E9" s="4"/>
      <c r="F9" s="4"/>
      <c r="G9" s="5">
        <v>25986</v>
      </c>
    </row>
    <row r="10" ht="20.1" customHeight="1" spans="1:7">
      <c r="A10" s="3"/>
      <c r="B10" s="3"/>
      <c r="C10" s="4" t="s">
        <v>166</v>
      </c>
      <c r="D10" s="4"/>
      <c r="E10" s="4"/>
      <c r="F10" s="4"/>
      <c r="G10" s="5"/>
    </row>
    <row r="11" ht="20.1" customHeight="1" spans="1:7">
      <c r="A11" s="3"/>
      <c r="B11" s="3"/>
      <c r="C11" s="4" t="s">
        <v>167</v>
      </c>
      <c r="D11" s="4"/>
      <c r="E11" s="4"/>
      <c r="F11" s="4"/>
      <c r="G11" s="5"/>
    </row>
    <row r="12" ht="20.1" customHeight="1" spans="1:7">
      <c r="A12" s="3" t="s">
        <v>168</v>
      </c>
      <c r="B12" s="3" t="s">
        <v>169</v>
      </c>
      <c r="C12" s="3"/>
      <c r="D12" s="3"/>
      <c r="E12" s="3"/>
      <c r="F12" s="3"/>
      <c r="G12" s="3"/>
    </row>
    <row r="13" ht="45" customHeight="1" spans="1:7">
      <c r="A13" s="3"/>
      <c r="B13" s="6" t="s">
        <v>170</v>
      </c>
      <c r="C13" s="6"/>
      <c r="D13" s="6"/>
      <c r="E13" s="6"/>
      <c r="F13" s="6"/>
      <c r="G13" s="6"/>
    </row>
    <row r="14" ht="41" customHeight="1" spans="1:7">
      <c r="A14" s="3" t="s">
        <v>171</v>
      </c>
      <c r="B14" s="3" t="s">
        <v>172</v>
      </c>
      <c r="C14" s="3" t="s">
        <v>173</v>
      </c>
      <c r="D14" s="3" t="s">
        <v>174</v>
      </c>
      <c r="E14" s="3" t="s">
        <v>175</v>
      </c>
      <c r="F14" s="3"/>
      <c r="G14" s="3"/>
    </row>
    <row r="15" ht="20.1" customHeight="1" spans="1:7">
      <c r="A15" s="3"/>
      <c r="B15" s="7" t="s">
        <v>176</v>
      </c>
      <c r="C15" s="7" t="s">
        <v>177</v>
      </c>
      <c r="D15" s="5" t="s">
        <v>178</v>
      </c>
      <c r="E15" s="3" t="s">
        <v>179</v>
      </c>
      <c r="F15" s="3"/>
      <c r="G15" s="3"/>
    </row>
    <row r="16" ht="20.1" customHeight="1" spans="1:7">
      <c r="A16" s="3"/>
      <c r="B16" s="8"/>
      <c r="C16" s="8"/>
      <c r="D16" s="5" t="s">
        <v>180</v>
      </c>
      <c r="E16" s="9" t="s">
        <v>181</v>
      </c>
      <c r="F16" s="3"/>
      <c r="G16" s="3"/>
    </row>
    <row r="17" ht="20.1" customHeight="1" spans="1:13">
      <c r="A17" s="3"/>
      <c r="B17" s="8"/>
      <c r="C17" s="10"/>
      <c r="D17" s="5" t="s">
        <v>182</v>
      </c>
      <c r="E17" s="9" t="s">
        <v>183</v>
      </c>
      <c r="F17" s="3"/>
      <c r="G17" s="3"/>
      <c r="J17" s="12"/>
      <c r="K17" s="13"/>
      <c r="L17" s="13"/>
      <c r="M17" s="13"/>
    </row>
    <row r="18" ht="20.1" customHeight="1" spans="1:13">
      <c r="A18" s="3"/>
      <c r="B18" s="8"/>
      <c r="C18" s="3" t="s">
        <v>184</v>
      </c>
      <c r="D18" s="5" t="s">
        <v>185</v>
      </c>
      <c r="E18" s="3" t="s">
        <v>186</v>
      </c>
      <c r="F18" s="3"/>
      <c r="G18" s="3"/>
      <c r="J18" s="12"/>
      <c r="K18" s="13"/>
      <c r="L18" s="13"/>
      <c r="M18" s="13"/>
    </row>
    <row r="19" ht="20.1" customHeight="1" spans="1:7">
      <c r="A19" s="3"/>
      <c r="B19" s="8"/>
      <c r="C19" s="3"/>
      <c r="D19" s="5" t="s">
        <v>187</v>
      </c>
      <c r="E19" s="3" t="s">
        <v>188</v>
      </c>
      <c r="F19" s="3"/>
      <c r="G19" s="3"/>
    </row>
    <row r="20" ht="20.1" customHeight="1" spans="1:7">
      <c r="A20" s="3"/>
      <c r="B20" s="8"/>
      <c r="C20" s="3"/>
      <c r="D20" s="5" t="s">
        <v>189</v>
      </c>
      <c r="E20" s="3">
        <v>0</v>
      </c>
      <c r="F20" s="3"/>
      <c r="G20" s="3"/>
    </row>
    <row r="21" ht="20.1" customHeight="1" spans="1:7">
      <c r="A21" s="3"/>
      <c r="B21" s="8"/>
      <c r="C21" s="3"/>
      <c r="D21" s="5" t="s">
        <v>190</v>
      </c>
      <c r="E21" s="3">
        <v>0</v>
      </c>
      <c r="F21" s="3"/>
      <c r="G21" s="3"/>
    </row>
    <row r="22" ht="20.1" customHeight="1" spans="1:7">
      <c r="A22" s="3"/>
      <c r="B22" s="8"/>
      <c r="C22" s="3"/>
      <c r="D22" s="5" t="s">
        <v>191</v>
      </c>
      <c r="E22" s="9" t="s">
        <v>192</v>
      </c>
      <c r="F22" s="3"/>
      <c r="G22" s="3"/>
    </row>
    <row r="23" ht="20.1" customHeight="1" spans="1:7">
      <c r="A23" s="3"/>
      <c r="B23" s="8"/>
      <c r="C23" s="3"/>
      <c r="D23" s="5" t="s">
        <v>193</v>
      </c>
      <c r="E23" s="9" t="s">
        <v>194</v>
      </c>
      <c r="F23" s="3"/>
      <c r="G23" s="3"/>
    </row>
    <row r="24" ht="20.1" customHeight="1" spans="1:7">
      <c r="A24" s="3"/>
      <c r="B24" s="8"/>
      <c r="C24" s="3"/>
      <c r="D24" s="5" t="s">
        <v>195</v>
      </c>
      <c r="E24" s="9" t="s">
        <v>196</v>
      </c>
      <c r="F24" s="3"/>
      <c r="G24" s="3"/>
    </row>
    <row r="25" ht="20.1" customHeight="1" spans="1:7">
      <c r="A25" s="3"/>
      <c r="B25" s="8"/>
      <c r="C25" s="3" t="s">
        <v>197</v>
      </c>
      <c r="D25" s="5" t="s">
        <v>198</v>
      </c>
      <c r="E25" s="11">
        <v>1</v>
      </c>
      <c r="F25" s="9"/>
      <c r="G25" s="9"/>
    </row>
    <row r="26" ht="20.1" customHeight="1" spans="1:7">
      <c r="A26" s="3"/>
      <c r="B26" s="10"/>
      <c r="C26" s="3" t="s">
        <v>199</v>
      </c>
      <c r="D26" s="5" t="s">
        <v>200</v>
      </c>
      <c r="E26" s="9">
        <f>G8</f>
        <v>25986</v>
      </c>
      <c r="F26" s="3"/>
      <c r="G26" s="3"/>
    </row>
    <row r="27" ht="36" customHeight="1" spans="1:7">
      <c r="A27" s="3"/>
      <c r="B27" s="3" t="s">
        <v>201</v>
      </c>
      <c r="C27" s="3" t="s">
        <v>202</v>
      </c>
      <c r="D27" s="5" t="s">
        <v>203</v>
      </c>
      <c r="E27" s="3" t="s">
        <v>204</v>
      </c>
      <c r="F27" s="3"/>
      <c r="G27" s="3"/>
    </row>
    <row r="28" ht="33" customHeight="1" spans="1:7">
      <c r="A28" s="3"/>
      <c r="B28" s="3" t="s">
        <v>205</v>
      </c>
      <c r="C28" s="3" t="s">
        <v>205</v>
      </c>
      <c r="D28" s="5" t="s">
        <v>206</v>
      </c>
      <c r="E28" s="9" t="s">
        <v>183</v>
      </c>
      <c r="F28" s="3"/>
      <c r="G28" s="3"/>
    </row>
  </sheetData>
  <mergeCells count="39">
    <mergeCell ref="A2:G2"/>
    <mergeCell ref="A3:G3"/>
    <mergeCell ref="A4:C4"/>
    <mergeCell ref="D4:G4"/>
    <mergeCell ref="A5:C5"/>
    <mergeCell ref="D5:G5"/>
    <mergeCell ref="A6:C6"/>
    <mergeCell ref="D6:G6"/>
    <mergeCell ref="A7:C7"/>
    <mergeCell ref="D7:G7"/>
    <mergeCell ref="C8:F8"/>
    <mergeCell ref="C9:F9"/>
    <mergeCell ref="C10:F10"/>
    <mergeCell ref="C11:F11"/>
    <mergeCell ref="B12:G12"/>
    <mergeCell ref="B13:G13"/>
    <mergeCell ref="E14:G14"/>
    <mergeCell ref="E15:G15"/>
    <mergeCell ref="E16:G16"/>
    <mergeCell ref="E17:G17"/>
    <mergeCell ref="K17:M17"/>
    <mergeCell ref="E18:G18"/>
    <mergeCell ref="K18:M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A12:A13"/>
    <mergeCell ref="A14:A28"/>
    <mergeCell ref="B15:B26"/>
    <mergeCell ref="C15:C17"/>
    <mergeCell ref="C18:C24"/>
    <mergeCell ref="A8:B11"/>
  </mergeCells>
  <pageMargins left="0.75" right="0.75" top="1" bottom="1" header="0.5" footer="0.5"/>
  <pageSetup paperSize="9" fitToWidth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8" sqref="C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源</vt:lpstr>
      <vt:lpstr>2020</vt:lpstr>
      <vt:lpstr>2021年预算</vt:lpstr>
      <vt:lpstr>2021（县市）</vt:lpstr>
      <vt:lpstr>克州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江小丽</cp:lastModifiedBy>
  <dcterms:created xsi:type="dcterms:W3CDTF">2020-10-12T04:13:00Z</dcterms:created>
  <cp:lastPrinted>2020-11-27T08:30:00Z</cp:lastPrinted>
  <dcterms:modified xsi:type="dcterms:W3CDTF">2023-09-21T03:08:08Z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B5AB742A1CE442858C07F9B1D45E8688</vt:lpwstr>
  </property>
</Properties>
</file>