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900" firstSheet="1" activeTab="1"/>
  </bookViews>
  <sheets>
    <sheet name="CJQTXze" sheetId="1" state="hidden" r:id="rId1"/>
    <sheet name="分配给脱贫县" sheetId="2" r:id="rId2"/>
    <sheet name="分配明细表 (2)" sheetId="3" state="hidden" r:id="rId3"/>
  </sheets>
  <definedNames/>
  <calcPr fullCalcOnLoad="1"/>
</workbook>
</file>

<file path=xl/sharedStrings.xml><?xml version="1.0" encoding="utf-8"?>
<sst xmlns="http://schemas.openxmlformats.org/spreadsheetml/2006/main" count="74" uniqueCount="65">
  <si>
    <t>附件</t>
  </si>
  <si>
    <t>2023年中央水利发展资金（全年）分配表</t>
  </si>
  <si>
    <t>单位：万元</t>
  </si>
  <si>
    <r>
      <rPr>
        <b/>
        <sz val="10"/>
        <rFont val="宋体"/>
        <family val="0"/>
      </rPr>
      <t>序号</t>
    </r>
  </si>
  <si>
    <t>县（市）</t>
  </si>
  <si>
    <t>合计</t>
  </si>
  <si>
    <t>已提前下达统筹整合资金</t>
  </si>
  <si>
    <t>本次下达</t>
  </si>
  <si>
    <t>小计</t>
  </si>
  <si>
    <r>
      <t>流域</t>
    </r>
    <r>
      <rPr>
        <b/>
        <sz val="9"/>
        <rFont val="Times New Roman"/>
        <family val="1"/>
      </rPr>
      <t>200-3000km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宋体"/>
        <family val="0"/>
      </rPr>
      <t>中小河流治理</t>
    </r>
  </si>
  <si>
    <r>
      <rPr>
        <b/>
        <sz val="10"/>
        <rFont val="宋体"/>
        <family val="0"/>
      </rPr>
      <t>山洪灾害防治</t>
    </r>
  </si>
  <si>
    <r>
      <rPr>
        <b/>
        <sz val="10"/>
        <rFont val="宋体"/>
        <family val="0"/>
      </rPr>
      <t>小型水库维修养护</t>
    </r>
  </si>
  <si>
    <r>
      <rPr>
        <b/>
        <sz val="10"/>
        <rFont val="宋体"/>
        <family val="0"/>
      </rPr>
      <t>山洪灾害防治维修养护</t>
    </r>
  </si>
  <si>
    <r>
      <rPr>
        <b/>
        <sz val="10"/>
        <rFont val="宋体"/>
        <family val="0"/>
      </rPr>
      <t>中型灌区节水改造</t>
    </r>
  </si>
  <si>
    <r>
      <rPr>
        <b/>
        <sz val="9"/>
        <rFont val="宋体"/>
        <family val="0"/>
      </rPr>
      <t>水资源刚性约束与调度（节水补助）</t>
    </r>
  </si>
  <si>
    <r>
      <rPr>
        <b/>
        <sz val="10"/>
        <rFont val="宋体"/>
        <family val="0"/>
      </rPr>
      <t>农业水价综合改革</t>
    </r>
  </si>
  <si>
    <t>流域200-3000km2中小河流治理</t>
  </si>
  <si>
    <t>克州</t>
  </si>
  <si>
    <r>
      <rPr>
        <sz val="10"/>
        <color indexed="8"/>
        <rFont val="宋体"/>
        <family val="0"/>
      </rPr>
      <t>阿图什市</t>
    </r>
  </si>
  <si>
    <r>
      <rPr>
        <sz val="10"/>
        <color indexed="8"/>
        <rFont val="宋体"/>
        <family val="0"/>
      </rPr>
      <t>阿克陶县</t>
    </r>
  </si>
  <si>
    <r>
      <t>*</t>
    </r>
    <r>
      <rPr>
        <sz val="10"/>
        <color indexed="8"/>
        <rFont val="宋体"/>
        <family val="0"/>
      </rPr>
      <t>乌恰县</t>
    </r>
  </si>
  <si>
    <r>
      <t>*</t>
    </r>
    <r>
      <rPr>
        <sz val="10"/>
        <color indexed="8"/>
        <rFont val="宋体"/>
        <family val="0"/>
      </rPr>
      <t>阿合奇县</t>
    </r>
  </si>
  <si>
    <r>
      <t>2023</t>
    </r>
    <r>
      <rPr>
        <sz val="18"/>
        <rFont val="方正小标宋简体"/>
        <family val="4"/>
      </rPr>
      <t>年水利发展资金提前下达资金分配明细表</t>
    </r>
  </si>
  <si>
    <t>序号</t>
  </si>
  <si>
    <t>项目类型</t>
  </si>
  <si>
    <r>
      <t>2023</t>
    </r>
    <r>
      <rPr>
        <sz val="12"/>
        <rFont val="黑体"/>
        <family val="3"/>
      </rPr>
      <t>年提前下达资金（实际安排）</t>
    </r>
  </si>
  <si>
    <r>
      <t>2022</t>
    </r>
    <r>
      <rPr>
        <sz val="12"/>
        <rFont val="黑体"/>
        <family val="3"/>
      </rPr>
      <t>年下达资金</t>
    </r>
  </si>
  <si>
    <t>金额</t>
  </si>
  <si>
    <t>绩效目标</t>
  </si>
  <si>
    <t>水利项目部分</t>
  </si>
  <si>
    <t>整合部分</t>
  </si>
  <si>
    <t>整合比例</t>
  </si>
  <si>
    <t>一、水旱灾害防御</t>
  </si>
  <si>
    <r>
      <t>流域面积</t>
    </r>
    <r>
      <rPr>
        <sz val="10"/>
        <rFont val="Times New Roman"/>
        <family val="1"/>
      </rPr>
      <t>200-3000</t>
    </r>
    <r>
      <rPr>
        <sz val="10"/>
        <rFont val="宋体"/>
        <family val="0"/>
      </rPr>
      <t>平方公里中小河流治理</t>
    </r>
  </si>
  <si>
    <r>
      <t>441.2</t>
    </r>
    <r>
      <rPr>
        <sz val="10"/>
        <rFont val="宋体"/>
        <family val="0"/>
      </rPr>
      <t>公里</t>
    </r>
  </si>
  <si>
    <t>农村饮水工程维修养护</t>
  </si>
  <si>
    <r>
      <t>539</t>
    </r>
    <r>
      <rPr>
        <sz val="10"/>
        <rFont val="宋体"/>
        <family val="0"/>
      </rPr>
      <t>处，</t>
    </r>
    <r>
      <rPr>
        <sz val="10"/>
        <rFont val="Times New Roman"/>
        <family val="1"/>
      </rPr>
      <t>203</t>
    </r>
    <r>
      <rPr>
        <sz val="10"/>
        <rFont val="宋体"/>
        <family val="0"/>
      </rPr>
      <t>万人</t>
    </r>
  </si>
  <si>
    <r>
      <t>349</t>
    </r>
    <r>
      <rPr>
        <sz val="10"/>
        <rFont val="宋体"/>
        <family val="0"/>
      </rPr>
      <t>处，</t>
    </r>
    <r>
      <rPr>
        <sz val="10"/>
        <rFont val="Times New Roman"/>
        <family val="1"/>
      </rPr>
      <t>125</t>
    </r>
    <r>
      <rPr>
        <sz val="10"/>
        <rFont val="宋体"/>
        <family val="0"/>
      </rPr>
      <t>万人</t>
    </r>
  </si>
  <si>
    <t>山洪灾害防治</t>
  </si>
  <si>
    <r>
      <t>2</t>
    </r>
    <r>
      <rPr>
        <sz val="10"/>
        <rFont val="宋体"/>
        <family val="0"/>
      </rPr>
      <t>条沟，</t>
    </r>
    <r>
      <rPr>
        <sz val="10"/>
        <rFont val="Times New Roman"/>
        <family val="1"/>
      </rPr>
      <t>73</t>
    </r>
    <r>
      <rPr>
        <sz val="10"/>
        <rFont val="宋体"/>
        <family val="0"/>
      </rPr>
      <t>个县</t>
    </r>
  </si>
  <si>
    <r>
      <t>1</t>
    </r>
    <r>
      <rPr>
        <sz val="10"/>
        <rFont val="宋体"/>
        <family val="0"/>
      </rPr>
      <t>条沟，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个项目（统筹</t>
    </r>
    <r>
      <rPr>
        <sz val="10"/>
        <rFont val="Times New Roman"/>
        <family val="1"/>
      </rPr>
      <t>73</t>
    </r>
    <r>
      <rPr>
        <sz val="10"/>
        <rFont val="宋体"/>
        <family val="0"/>
      </rPr>
      <t>个县）</t>
    </r>
  </si>
  <si>
    <t>山洪灾害防治设施维修养护</t>
  </si>
  <si>
    <r>
      <t>73</t>
    </r>
    <r>
      <rPr>
        <sz val="10"/>
        <rFont val="宋体"/>
        <family val="0"/>
      </rPr>
      <t>个县</t>
    </r>
  </si>
  <si>
    <r>
      <t>1</t>
    </r>
    <r>
      <rPr>
        <sz val="10"/>
        <rFont val="宋体"/>
        <family val="0"/>
      </rPr>
      <t>个项目（统筹</t>
    </r>
    <r>
      <rPr>
        <sz val="10"/>
        <rFont val="Times New Roman"/>
        <family val="1"/>
      </rPr>
      <t>73</t>
    </r>
    <r>
      <rPr>
        <sz val="10"/>
        <rFont val="宋体"/>
        <family val="0"/>
      </rPr>
      <t>个县）</t>
    </r>
  </si>
  <si>
    <t>小型水库维修养护</t>
  </si>
  <si>
    <r>
      <t>156</t>
    </r>
    <r>
      <rPr>
        <sz val="10"/>
        <rFont val="宋体"/>
        <family val="0"/>
      </rPr>
      <t>座，</t>
    </r>
    <r>
      <rPr>
        <sz val="10"/>
        <rFont val="Times New Roman"/>
        <family val="1"/>
      </rPr>
      <t>147</t>
    </r>
    <r>
      <rPr>
        <sz val="10"/>
        <rFont val="宋体"/>
        <family val="0"/>
      </rPr>
      <t>万人</t>
    </r>
  </si>
  <si>
    <t>小型病险水库除险加固</t>
  </si>
  <si>
    <t>二、水资源集约节约利用</t>
  </si>
  <si>
    <t>中型灌区节水改造</t>
  </si>
  <si>
    <r>
      <t>83.3</t>
    </r>
    <r>
      <rPr>
        <sz val="10"/>
        <rFont val="宋体"/>
        <family val="0"/>
      </rPr>
      <t>万亩</t>
    </r>
  </si>
  <si>
    <r>
      <t>97.04</t>
    </r>
    <r>
      <rPr>
        <sz val="10"/>
        <rFont val="宋体"/>
        <family val="0"/>
      </rPr>
      <t>万亩，新增粮食生产能力</t>
    </r>
    <r>
      <rPr>
        <sz val="10"/>
        <rFont val="Times New Roman"/>
        <family val="1"/>
      </rPr>
      <t>4619.29</t>
    </r>
    <r>
      <rPr>
        <sz val="10"/>
        <rFont val="宋体"/>
        <family val="0"/>
      </rPr>
      <t>万公斤，节水能力</t>
    </r>
    <r>
      <rPr>
        <sz val="10"/>
        <rFont val="Times New Roman"/>
        <family val="1"/>
      </rPr>
      <t>5861.31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m³</t>
    </r>
  </si>
  <si>
    <t>农业水价综合改革</t>
  </si>
  <si>
    <r>
      <t>80</t>
    </r>
    <r>
      <rPr>
        <sz val="10"/>
        <rFont val="宋体"/>
        <family val="0"/>
      </rPr>
      <t>万亩</t>
    </r>
  </si>
  <si>
    <t>新建小型水库</t>
  </si>
  <si>
    <r>
      <t>1</t>
    </r>
    <r>
      <rPr>
        <sz val="10"/>
        <rFont val="宋体"/>
        <family val="0"/>
      </rPr>
      <t>座</t>
    </r>
  </si>
  <si>
    <t>水资源刚性约束与调度（水资源管理）</t>
  </si>
  <si>
    <t>水资源刚性约束与调度（节水补助）</t>
  </si>
  <si>
    <r>
      <t>40</t>
    </r>
    <r>
      <rPr>
        <sz val="10"/>
        <rFont val="宋体"/>
        <family val="0"/>
      </rPr>
      <t>个</t>
    </r>
  </si>
  <si>
    <t>暂时无法得出</t>
  </si>
  <si>
    <t>三、水资源保护与修复治理</t>
  </si>
  <si>
    <t>水土流失综合治理</t>
  </si>
  <si>
    <r>
      <t>152</t>
    </r>
    <r>
      <rPr>
        <sz val="10"/>
        <rFont val="宋体"/>
        <family val="0"/>
      </rPr>
      <t>平方公里</t>
    </r>
  </si>
  <si>
    <r>
      <t>99</t>
    </r>
    <r>
      <rPr>
        <sz val="10"/>
        <rFont val="宋体"/>
        <family val="0"/>
      </rPr>
      <t>平方公里</t>
    </r>
  </si>
  <si>
    <t>水系连通及水美乡村建设</t>
  </si>
  <si>
    <r>
      <t>1</t>
    </r>
    <r>
      <rPr>
        <sz val="10"/>
        <rFont val="宋体"/>
        <family val="0"/>
      </rPr>
      <t>个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</si>
</sst>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_ "/>
    <numFmt numFmtId="179" formatCode="0.0_);[Red]\(0.0\)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2"/>
      <name val="宋体"/>
      <family val="0"/>
    </font>
    <font>
      <sz val="18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b/>
      <sz val="12"/>
      <name val="宋体"/>
      <family val="0"/>
    </font>
    <font>
      <b/>
      <sz val="12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_GB2312"/>
      <family val="3"/>
    </font>
    <font>
      <sz val="11"/>
      <color indexed="8"/>
      <name val="Times New Roman"/>
      <family val="1"/>
    </font>
    <font>
      <sz val="16"/>
      <color indexed="8"/>
      <name val="方正小标宋简体"/>
      <family val="4"/>
    </font>
    <font>
      <b/>
      <sz val="9"/>
      <color indexed="8"/>
      <name val="Times New Roman"/>
      <family val="1"/>
    </font>
    <font>
      <sz val="10"/>
      <color indexed="8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9"/>
      <name val="Times New Roman"/>
      <family val="1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8"/>
      <name val="方正小标宋简体"/>
      <family val="4"/>
    </font>
    <font>
      <b/>
      <vertAlign val="superscript"/>
      <sz val="9"/>
      <name val="Times New Roman"/>
      <family val="1"/>
    </font>
    <font>
      <sz val="16"/>
      <color rgb="FF000000"/>
      <name val="仿宋_GB2312"/>
      <family val="3"/>
    </font>
    <font>
      <sz val="16"/>
      <color rgb="FF000000"/>
      <name val="方正小标宋简体"/>
      <family val="4"/>
    </font>
    <font>
      <sz val="10"/>
      <color rgb="FF000000"/>
      <name val="方正小标宋简体"/>
      <family val="4"/>
    </font>
    <font>
      <b/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4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29" fillId="0" borderId="0" applyFont="0" applyFill="0" applyBorder="0" applyAlignment="0" applyProtection="0"/>
    <xf numFmtId="0" fontId="34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2" applyNumberFormat="0" applyFont="0" applyAlignment="0" applyProtection="0"/>
    <xf numFmtId="0" fontId="34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6" fillId="0" borderId="3" applyNumberFormat="0" applyFill="0" applyAlignment="0" applyProtection="0"/>
    <xf numFmtId="0" fontId="32" fillId="0" borderId="3" applyNumberFormat="0" applyFill="0" applyAlignment="0" applyProtection="0"/>
    <xf numFmtId="0" fontId="34" fillId="8" borderId="0" applyNumberFormat="0" applyBorder="0" applyAlignment="0" applyProtection="0"/>
    <xf numFmtId="0" fontId="27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10" borderId="5" applyNumberFormat="0" applyAlignment="0" applyProtection="0"/>
    <xf numFmtId="0" fontId="4" fillId="0" borderId="0">
      <alignment/>
      <protection/>
    </xf>
    <xf numFmtId="0" fontId="42" fillId="10" borderId="1" applyNumberFormat="0" applyAlignment="0" applyProtection="0"/>
    <xf numFmtId="0" fontId="31" fillId="11" borderId="6" applyNumberFormat="0" applyAlignment="0" applyProtection="0"/>
    <xf numFmtId="0" fontId="0" fillId="3" borderId="0" applyNumberFormat="0" applyBorder="0" applyAlignment="0" applyProtection="0"/>
    <xf numFmtId="0" fontId="34" fillId="12" borderId="0" applyNumberFormat="0" applyBorder="0" applyAlignment="0" applyProtection="0"/>
    <xf numFmtId="0" fontId="43" fillId="0" borderId="7" applyNumberFormat="0" applyFill="0" applyAlignment="0" applyProtection="0"/>
    <xf numFmtId="0" fontId="14" fillId="0" borderId="8" applyNumberFormat="0" applyFill="0" applyAlignment="0" applyProtection="0"/>
    <xf numFmtId="0" fontId="4" fillId="0" borderId="0">
      <alignment/>
      <protection/>
    </xf>
    <xf numFmtId="0" fontId="44" fillId="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4" fillId="18" borderId="0" applyNumberFormat="0" applyBorder="0" applyAlignment="0" applyProtection="0"/>
    <xf numFmtId="0" fontId="3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0" fillId="17" borderId="0" applyNumberFormat="0" applyBorder="0" applyAlignment="0" applyProtection="0"/>
    <xf numFmtId="0" fontId="34" fillId="20" borderId="0" applyNumberFormat="0" applyBorder="0" applyAlignment="0" applyProtection="0"/>
    <xf numFmtId="0" fontId="4" fillId="0" borderId="0">
      <alignment vertical="center"/>
      <protection/>
    </xf>
    <xf numFmtId="0" fontId="34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177" fontId="12" fillId="0" borderId="9" xfId="0" applyNumberFormat="1" applyFont="1" applyFill="1" applyBorder="1" applyAlignment="1">
      <alignment horizontal="center" vertical="center"/>
    </xf>
    <xf numFmtId="10" fontId="12" fillId="0" borderId="9" xfId="26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 wrapText="1"/>
    </xf>
    <xf numFmtId="176" fontId="3" fillId="0" borderId="9" xfId="26" applyNumberFormat="1" applyFont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176" fontId="12" fillId="0" borderId="9" xfId="26" applyNumberFormat="1" applyFont="1" applyBorder="1" applyAlignment="1">
      <alignment horizontal="center" vertical="center"/>
    </xf>
    <xf numFmtId="176" fontId="12" fillId="0" borderId="9" xfId="26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vertical="center"/>
    </xf>
    <xf numFmtId="176" fontId="12" fillId="0" borderId="9" xfId="26" applyNumberFormat="1" applyFont="1" applyFill="1" applyBorder="1" applyAlignment="1" applyProtection="1">
      <alignment horizontal="center" vertical="center"/>
      <protection/>
    </xf>
    <xf numFmtId="176" fontId="12" fillId="0" borderId="9" xfId="26" applyNumberFormat="1" applyFont="1" applyFill="1" applyBorder="1" applyAlignment="1" applyProtection="1">
      <alignment horizontal="center" vertical="center" wrapText="1"/>
      <protection/>
    </xf>
    <xf numFmtId="176" fontId="12" fillId="0" borderId="9" xfId="26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26" applyNumberFormat="1" applyFont="1" applyBorder="1" applyAlignment="1">
      <alignment horizontal="center" vertical="center"/>
    </xf>
    <xf numFmtId="179" fontId="12" fillId="0" borderId="9" xfId="26" applyNumberFormat="1" applyFont="1" applyBorder="1" applyAlignment="1">
      <alignment horizontal="center" vertical="center"/>
    </xf>
    <xf numFmtId="179" fontId="12" fillId="0" borderId="9" xfId="26" applyNumberFormat="1" applyFont="1" applyBorder="1" applyAlignment="1">
      <alignment horizontal="center" vertical="center" wrapText="1"/>
    </xf>
    <xf numFmtId="176" fontId="2" fillId="0" borderId="9" xfId="26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0" fontId="3" fillId="0" borderId="9" xfId="26" applyNumberFormat="1" applyFont="1" applyBorder="1" applyAlignment="1">
      <alignment horizontal="center" vertical="center"/>
    </xf>
    <xf numFmtId="10" fontId="3" fillId="0" borderId="9" xfId="26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48" fillId="0" borderId="0" xfId="75" applyFont="1" applyFill="1" applyAlignment="1">
      <alignment horizontal="center" vertical="center" wrapText="1"/>
      <protection/>
    </xf>
    <xf numFmtId="0" fontId="17" fillId="0" borderId="0" xfId="75" applyFont="1" applyFill="1" applyAlignment="1">
      <alignment horizontal="center" vertical="center" wrapText="1"/>
      <protection/>
    </xf>
    <xf numFmtId="0" fontId="11" fillId="0" borderId="9" xfId="75" applyFont="1" applyFill="1" applyBorder="1" applyAlignment="1">
      <alignment horizontal="center" vertical="center" wrapText="1"/>
      <protection/>
    </xf>
    <xf numFmtId="0" fontId="10" fillId="0" borderId="9" xfId="75" applyFont="1" applyFill="1" applyBorder="1" applyAlignment="1">
      <alignment horizontal="center" vertical="center" wrapText="1"/>
      <protection/>
    </xf>
    <xf numFmtId="0" fontId="18" fillId="0" borderId="9" xfId="0" applyFont="1" applyFill="1" applyBorder="1" applyAlignment="1">
      <alignment horizontal="center" vertical="center" wrapText="1"/>
    </xf>
    <xf numFmtId="0" fontId="49" fillId="0" borderId="9" xfId="75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2" fillId="0" borderId="9" xfId="75" applyFont="1" applyFill="1" applyBorder="1" applyAlignment="1">
      <alignment horizontal="center" vertical="center" wrapText="1" shrinkToFit="1"/>
      <protection/>
    </xf>
    <xf numFmtId="1" fontId="22" fillId="0" borderId="9" xfId="0" applyNumberFormat="1" applyFont="1" applyFill="1" applyBorder="1" applyAlignment="1">
      <alignment horizontal="center" vertical="center" wrapText="1"/>
    </xf>
    <xf numFmtId="0" fontId="23" fillId="0" borderId="9" xfId="75" applyFont="1" applyFill="1" applyBorder="1" applyAlignment="1">
      <alignment horizontal="center" vertical="center" wrapText="1"/>
      <protection/>
    </xf>
    <xf numFmtId="0" fontId="23" fillId="0" borderId="9" xfId="75" applyFont="1" applyFill="1" applyBorder="1" applyAlignment="1">
      <alignment horizontal="center" vertical="center" wrapText="1" shrinkToFit="1"/>
      <protection/>
    </xf>
    <xf numFmtId="1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63">
    <cellStyle name="Normal" xfId="0"/>
    <cellStyle name="e鯪9Y_x000B_ 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百分比 4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5 3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 5 4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常规_0305" xfId="64"/>
    <cellStyle name="强调文字颜色 6" xfId="65"/>
    <cellStyle name="40% - 强调文字颜色 6" xfId="66"/>
    <cellStyle name="60% - 强调文字颜色 6" xfId="67"/>
    <cellStyle name="常规 4" xfId="68"/>
    <cellStyle name="e鯪9Y_x000B_" xfId="69"/>
    <cellStyle name="RowLevel_1" xfId="70"/>
    <cellStyle name="常规 2 4 3" xfId="71"/>
    <cellStyle name="e鯪9Y_x000b_" xfId="72"/>
    <cellStyle name="常规 20" xfId="73"/>
    <cellStyle name="ColLevel_1" xfId="74"/>
    <cellStyle name="常规 2" xfId="75"/>
    <cellStyle name="常规 3" xfId="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">
      <selection activeCell="H10" sqref="H10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15" workbookViewId="0" topLeftCell="A1">
      <pane xSplit="2" ySplit="5" topLeftCell="C6" activePane="bottomRight" state="frozen"/>
      <selection pane="bottomRight" activeCell="D6" sqref="D6"/>
    </sheetView>
  </sheetViews>
  <sheetFormatPr defaultColWidth="9.00390625" defaultRowHeight="13.5"/>
  <cols>
    <col min="1" max="1" width="8.125" style="4" customWidth="1"/>
    <col min="2" max="2" width="12.00390625" style="4" customWidth="1"/>
    <col min="3" max="4" width="9.25390625" style="15" customWidth="1"/>
    <col min="5" max="5" width="14.25390625" style="15" customWidth="1"/>
    <col min="6" max="6" width="8.125" style="15" customWidth="1"/>
    <col min="7" max="7" width="9.75390625" style="15" customWidth="1"/>
    <col min="8" max="8" width="10.75390625" style="15" customWidth="1"/>
    <col min="9" max="9" width="10.625" style="15" customWidth="1"/>
    <col min="10" max="10" width="11.75390625" style="15" customWidth="1"/>
    <col min="11" max="11" width="11.625" style="15" customWidth="1"/>
    <col min="12" max="12" width="16.50390625" style="4" customWidth="1"/>
    <col min="13" max="250" width="9.00390625" style="4" customWidth="1"/>
    <col min="251" max="16384" width="9.00390625" style="71" customWidth="1"/>
  </cols>
  <sheetData>
    <row r="1" spans="1:11" s="67" customFormat="1" ht="20.25">
      <c r="A1" s="72" t="s">
        <v>0</v>
      </c>
      <c r="B1" s="73"/>
      <c r="C1" s="74"/>
      <c r="D1" s="74"/>
      <c r="E1" s="74"/>
      <c r="F1" s="74"/>
      <c r="G1" s="74"/>
      <c r="H1" s="74"/>
      <c r="I1" s="74"/>
      <c r="J1" s="74"/>
      <c r="K1" s="74"/>
    </row>
    <row r="2" spans="1:12" s="68" customFormat="1" ht="25.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68" customFormat="1" ht="18.75" customHeight="1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90" t="s">
        <v>2</v>
      </c>
    </row>
    <row r="4" spans="1:12" s="68" customFormat="1" ht="42" customHeight="1">
      <c r="A4" s="77" t="s">
        <v>3</v>
      </c>
      <c r="B4" s="78" t="s">
        <v>4</v>
      </c>
      <c r="C4" s="79" t="s">
        <v>5</v>
      </c>
      <c r="D4" s="80" t="s">
        <v>6</v>
      </c>
      <c r="E4" s="80"/>
      <c r="F4" s="80"/>
      <c r="G4" s="80"/>
      <c r="H4" s="80"/>
      <c r="I4" s="80"/>
      <c r="J4" s="80"/>
      <c r="K4" s="80"/>
      <c r="L4" s="83" t="s">
        <v>7</v>
      </c>
    </row>
    <row r="5" spans="1:12" s="69" customFormat="1" ht="42" customHeight="1">
      <c r="A5" s="77"/>
      <c r="B5" s="77"/>
      <c r="C5" s="79"/>
      <c r="D5" s="81" t="s">
        <v>8</v>
      </c>
      <c r="E5" s="82" t="s">
        <v>9</v>
      </c>
      <c r="F5" s="83" t="s">
        <v>10</v>
      </c>
      <c r="G5" s="83" t="s">
        <v>11</v>
      </c>
      <c r="H5" s="83" t="s">
        <v>12</v>
      </c>
      <c r="I5" s="83" t="s">
        <v>13</v>
      </c>
      <c r="J5" s="91" t="s">
        <v>14</v>
      </c>
      <c r="K5" s="83" t="s">
        <v>15</v>
      </c>
      <c r="L5" s="83" t="s">
        <v>16</v>
      </c>
    </row>
    <row r="6" spans="1:12" s="70" customFormat="1" ht="42" customHeight="1">
      <c r="A6" s="84" t="s">
        <v>17</v>
      </c>
      <c r="B6" s="84"/>
      <c r="C6" s="85">
        <v>4294</v>
      </c>
      <c r="D6" s="85">
        <v>3575</v>
      </c>
      <c r="E6" s="85">
        <f>SUM(E7:E10)</f>
        <v>780</v>
      </c>
      <c r="F6" s="85">
        <f>SUM(F7:F10)</f>
        <v>60</v>
      </c>
      <c r="G6" s="85">
        <f aca="true" t="shared" si="0" ref="G6:N6">SUM(G7:G10)</f>
        <v>131</v>
      </c>
      <c r="H6" s="85">
        <f t="shared" si="0"/>
        <v>100</v>
      </c>
      <c r="I6" s="85">
        <f t="shared" si="0"/>
        <v>2000</v>
      </c>
      <c r="J6" s="85">
        <f t="shared" si="0"/>
        <v>204</v>
      </c>
      <c r="K6" s="85">
        <f t="shared" si="0"/>
        <v>300</v>
      </c>
      <c r="L6" s="92">
        <v>719</v>
      </c>
    </row>
    <row r="7" spans="1:12" s="67" customFormat="1" ht="42" customHeight="1">
      <c r="A7" s="86">
        <v>1</v>
      </c>
      <c r="B7" s="87" t="s">
        <v>18</v>
      </c>
      <c r="C7" s="88">
        <f>SUM(E7:K7)</f>
        <v>2231</v>
      </c>
      <c r="D7" s="88">
        <v>2231</v>
      </c>
      <c r="E7" s="88"/>
      <c r="F7" s="88">
        <v>20</v>
      </c>
      <c r="G7" s="89">
        <v>84</v>
      </c>
      <c r="H7" s="89">
        <v>25</v>
      </c>
      <c r="I7" s="89">
        <v>2000</v>
      </c>
      <c r="J7" s="89">
        <v>102</v>
      </c>
      <c r="K7" s="89"/>
      <c r="L7" s="93"/>
    </row>
    <row r="8" spans="1:12" s="67" customFormat="1" ht="42" customHeight="1">
      <c r="A8" s="86">
        <v>2</v>
      </c>
      <c r="B8" s="87" t="s">
        <v>19</v>
      </c>
      <c r="C8" s="88">
        <f>SUM(E8:K8)</f>
        <v>67</v>
      </c>
      <c r="D8" s="88">
        <v>67</v>
      </c>
      <c r="E8" s="88"/>
      <c r="F8" s="88">
        <v>20</v>
      </c>
      <c r="G8" s="89">
        <v>22</v>
      </c>
      <c r="H8" s="89">
        <v>25</v>
      </c>
      <c r="I8" s="89"/>
      <c r="J8" s="89"/>
      <c r="K8" s="89"/>
      <c r="L8" s="93"/>
    </row>
    <row r="9" spans="1:12" s="67" customFormat="1" ht="42" customHeight="1">
      <c r="A9" s="86">
        <v>3</v>
      </c>
      <c r="B9" s="87" t="s">
        <v>20</v>
      </c>
      <c r="C9" s="88">
        <v>1651</v>
      </c>
      <c r="D9" s="88">
        <v>932</v>
      </c>
      <c r="E9" s="88">
        <v>780</v>
      </c>
      <c r="F9" s="88"/>
      <c r="G9" s="89">
        <v>25</v>
      </c>
      <c r="H9" s="89">
        <v>25</v>
      </c>
      <c r="I9" s="89"/>
      <c r="J9" s="89">
        <v>102</v>
      </c>
      <c r="K9" s="89"/>
      <c r="L9" s="93">
        <v>719</v>
      </c>
    </row>
    <row r="10" spans="1:12" s="67" customFormat="1" ht="42" customHeight="1">
      <c r="A10" s="86">
        <v>4</v>
      </c>
      <c r="B10" s="87" t="s">
        <v>21</v>
      </c>
      <c r="C10" s="88">
        <f>SUM(E10:K10)</f>
        <v>345</v>
      </c>
      <c r="D10" s="88">
        <v>345</v>
      </c>
      <c r="E10" s="88"/>
      <c r="F10" s="88">
        <v>20</v>
      </c>
      <c r="G10" s="89"/>
      <c r="H10" s="89">
        <v>25</v>
      </c>
      <c r="I10" s="89"/>
      <c r="J10" s="89"/>
      <c r="K10" s="89">
        <v>300</v>
      </c>
      <c r="L10" s="93"/>
    </row>
  </sheetData>
  <sheetProtection/>
  <mergeCells count="7">
    <mergeCell ref="A1:B1"/>
    <mergeCell ref="A2:L2"/>
    <mergeCell ref="D4:K4"/>
    <mergeCell ref="A6:B6"/>
    <mergeCell ref="A4:A5"/>
    <mergeCell ref="B4:B5"/>
    <mergeCell ref="C4:C5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workbookViewId="0" topLeftCell="A1">
      <selection activeCell="H10" sqref="H10"/>
    </sheetView>
  </sheetViews>
  <sheetFormatPr defaultColWidth="9.00390625" defaultRowHeight="13.5"/>
  <cols>
    <col min="1" max="1" width="9.00390625" style="4" customWidth="1"/>
    <col min="2" max="2" width="31.125" style="4" customWidth="1"/>
    <col min="3" max="3" width="9.00390625" style="4" customWidth="1"/>
    <col min="4" max="4" width="11.875" style="5" customWidth="1"/>
    <col min="5" max="5" width="9.00390625" style="4" customWidth="1"/>
    <col min="6" max="6" width="9.375" style="4" bestFit="1" customWidth="1"/>
    <col min="7" max="7" width="9.00390625" style="4" customWidth="1"/>
    <col min="8" max="8" width="14.50390625" style="5" customWidth="1"/>
    <col min="9" max="16384" width="9.00390625" style="4" customWidth="1"/>
  </cols>
  <sheetData>
    <row r="1" spans="3:12" ht="15">
      <c r="C1" s="6"/>
      <c r="D1" s="7"/>
      <c r="E1" s="8"/>
      <c r="F1" s="8"/>
      <c r="G1" s="8"/>
      <c r="H1" s="9"/>
      <c r="I1" s="6"/>
      <c r="J1" s="6"/>
      <c r="K1" s="6"/>
      <c r="L1" s="6"/>
    </row>
    <row r="2" spans="1:12" ht="24">
      <c r="A2" s="10" t="s">
        <v>22</v>
      </c>
      <c r="B2" s="11"/>
      <c r="C2" s="11"/>
      <c r="D2" s="12"/>
      <c r="E2" s="13"/>
      <c r="F2" s="13"/>
      <c r="G2" s="13"/>
      <c r="H2" s="14"/>
      <c r="I2" s="11"/>
      <c r="J2" s="11"/>
      <c r="K2" s="11"/>
      <c r="L2" s="11"/>
    </row>
    <row r="3" spans="1:12" ht="19.5" customHeight="1">
      <c r="A3" s="15"/>
      <c r="B3" s="15"/>
      <c r="C3" s="16"/>
      <c r="D3" s="17"/>
      <c r="E3" s="18"/>
      <c r="F3" s="18"/>
      <c r="G3" s="18"/>
      <c r="H3" s="19"/>
      <c r="I3" s="16"/>
      <c r="J3" s="16"/>
      <c r="K3" s="16"/>
      <c r="L3" s="63" t="s">
        <v>2</v>
      </c>
    </row>
    <row r="4" spans="1:12" ht="19.5" customHeight="1">
      <c r="A4" s="20" t="s">
        <v>23</v>
      </c>
      <c r="B4" s="20" t="s">
        <v>24</v>
      </c>
      <c r="C4" s="21" t="s">
        <v>5</v>
      </c>
      <c r="D4" s="22"/>
      <c r="E4" s="23" t="s">
        <v>25</v>
      </c>
      <c r="F4" s="24"/>
      <c r="G4" s="24"/>
      <c r="H4" s="25"/>
      <c r="I4" s="22" t="s">
        <v>26</v>
      </c>
      <c r="J4" s="26"/>
      <c r="K4" s="26"/>
      <c r="L4" s="26"/>
    </row>
    <row r="5" spans="1:12" ht="30.75">
      <c r="A5" s="26"/>
      <c r="B5" s="26"/>
      <c r="C5" s="20" t="s">
        <v>27</v>
      </c>
      <c r="D5" s="20" t="s">
        <v>28</v>
      </c>
      <c r="E5" s="27" t="s">
        <v>8</v>
      </c>
      <c r="F5" s="27" t="s">
        <v>29</v>
      </c>
      <c r="G5" s="27" t="s">
        <v>30</v>
      </c>
      <c r="H5" s="20" t="s">
        <v>28</v>
      </c>
      <c r="I5" s="20" t="s">
        <v>5</v>
      </c>
      <c r="J5" s="20" t="s">
        <v>29</v>
      </c>
      <c r="K5" s="20" t="s">
        <v>30</v>
      </c>
      <c r="L5" s="20" t="s">
        <v>31</v>
      </c>
    </row>
    <row r="6" spans="1:12" s="1" customFormat="1" ht="19.5" customHeight="1">
      <c r="A6" s="28" t="s">
        <v>5</v>
      </c>
      <c r="B6" s="29"/>
      <c r="C6" s="30">
        <f aca="true" t="shared" si="0" ref="C6:G6">C8+C15+C21</f>
        <v>163101</v>
      </c>
      <c r="D6" s="31"/>
      <c r="E6" s="30">
        <f t="shared" si="0"/>
        <v>163101</v>
      </c>
      <c r="F6" s="30">
        <f>E6-G6</f>
        <v>108666.8</v>
      </c>
      <c r="G6" s="32">
        <f t="shared" si="0"/>
        <v>54434.2</v>
      </c>
      <c r="H6" s="33">
        <f>G6/E6</f>
        <v>0.3337453479745679</v>
      </c>
      <c r="I6" s="30">
        <f aca="true" t="shared" si="1" ref="I6:K6">I8+I15+I21</f>
        <v>198817</v>
      </c>
      <c r="J6" s="30">
        <f t="shared" si="1"/>
        <v>142016</v>
      </c>
      <c r="K6" s="30">
        <f t="shared" si="1"/>
        <v>56801</v>
      </c>
      <c r="L6" s="33">
        <f aca="true" t="shared" si="2" ref="L6:L13">K6/I6</f>
        <v>0.28569488524623143</v>
      </c>
    </row>
    <row r="7" spans="1:12" s="1" customFormat="1" ht="19.5" customHeight="1">
      <c r="A7" s="34"/>
      <c r="B7" s="35"/>
      <c r="C7" s="36"/>
      <c r="D7" s="37"/>
      <c r="E7" s="38"/>
      <c r="F7" s="38"/>
      <c r="G7" s="38"/>
      <c r="H7" s="39"/>
      <c r="I7" s="36"/>
      <c r="J7" s="36"/>
      <c r="K7" s="36"/>
      <c r="L7" s="64"/>
    </row>
    <row r="8" spans="1:12" s="2" customFormat="1" ht="19.5" customHeight="1">
      <c r="A8" s="40" t="s">
        <v>32</v>
      </c>
      <c r="B8" s="41"/>
      <c r="C8" s="42">
        <f aca="true" t="shared" si="3" ref="C8:G8">SUM(C9:C14)</f>
        <v>85393</v>
      </c>
      <c r="D8" s="43"/>
      <c r="E8" s="44">
        <f aca="true" t="shared" si="4" ref="E8:E13">F8+G8</f>
        <v>85393</v>
      </c>
      <c r="F8" s="45">
        <f t="shared" si="3"/>
        <v>61263</v>
      </c>
      <c r="G8" s="45">
        <f t="shared" si="3"/>
        <v>24130</v>
      </c>
      <c r="H8" s="43"/>
      <c r="I8" s="42">
        <f aca="true" t="shared" si="5" ref="I8:K8">SUM(I9:I14)</f>
        <v>107972</v>
      </c>
      <c r="J8" s="42">
        <f t="shared" si="5"/>
        <v>75369</v>
      </c>
      <c r="K8" s="42">
        <f t="shared" si="5"/>
        <v>32603</v>
      </c>
      <c r="L8" s="65">
        <f t="shared" si="2"/>
        <v>0.3019579150150039</v>
      </c>
    </row>
    <row r="9" spans="1:12" s="1" customFormat="1" ht="19.5" customHeight="1">
      <c r="A9" s="30">
        <v>1</v>
      </c>
      <c r="B9" s="46" t="s">
        <v>33</v>
      </c>
      <c r="C9" s="30">
        <v>67120</v>
      </c>
      <c r="D9" s="47" t="s">
        <v>34</v>
      </c>
      <c r="E9" s="48">
        <f t="shared" si="4"/>
        <v>67120</v>
      </c>
      <c r="F9" s="48">
        <v>49111</v>
      </c>
      <c r="G9" s="49">
        <v>18009</v>
      </c>
      <c r="H9" s="50"/>
      <c r="I9" s="30">
        <f aca="true" t="shared" si="6" ref="I9:I14">J9+K9</f>
        <v>86719</v>
      </c>
      <c r="J9" s="30">
        <v>60282</v>
      </c>
      <c r="K9" s="30">
        <v>26437</v>
      </c>
      <c r="L9" s="33">
        <f t="shared" si="2"/>
        <v>0.3048582202285543</v>
      </c>
    </row>
    <row r="10" spans="1:12" s="1" customFormat="1" ht="19.5" customHeight="1">
      <c r="A10" s="30">
        <v>2</v>
      </c>
      <c r="B10" s="51" t="s">
        <v>35</v>
      </c>
      <c r="C10" s="30">
        <v>11013</v>
      </c>
      <c r="D10" s="47" t="s">
        <v>36</v>
      </c>
      <c r="E10" s="48">
        <f t="shared" si="4"/>
        <v>11013</v>
      </c>
      <c r="F10" s="52">
        <v>7313</v>
      </c>
      <c r="G10" s="52">
        <v>3700</v>
      </c>
      <c r="H10" s="47" t="s">
        <v>37</v>
      </c>
      <c r="I10" s="30">
        <f t="shared" si="6"/>
        <v>10629</v>
      </c>
      <c r="J10" s="30">
        <v>7479</v>
      </c>
      <c r="K10" s="30">
        <v>3150</v>
      </c>
      <c r="L10" s="33">
        <f t="shared" si="2"/>
        <v>0.29635901778154106</v>
      </c>
    </row>
    <row r="11" spans="1:12" s="1" customFormat="1" ht="26.25">
      <c r="A11" s="30">
        <v>3</v>
      </c>
      <c r="B11" s="51" t="s">
        <v>38</v>
      </c>
      <c r="C11" s="30">
        <v>2342</v>
      </c>
      <c r="D11" s="47" t="s">
        <v>39</v>
      </c>
      <c r="E11" s="48">
        <f t="shared" si="4"/>
        <v>2342</v>
      </c>
      <c r="F11" s="52">
        <v>1482</v>
      </c>
      <c r="G11" s="52">
        <v>860</v>
      </c>
      <c r="H11" s="53" t="s">
        <v>40</v>
      </c>
      <c r="I11" s="30">
        <f t="shared" si="6"/>
        <v>3764</v>
      </c>
      <c r="J11" s="30">
        <v>2648</v>
      </c>
      <c r="K11" s="30">
        <v>1116</v>
      </c>
      <c r="L11" s="33">
        <f t="shared" si="2"/>
        <v>0.2964930924548353</v>
      </c>
    </row>
    <row r="12" spans="1:12" s="1" customFormat="1" ht="19.5" customHeight="1">
      <c r="A12" s="30">
        <v>4</v>
      </c>
      <c r="B12" s="51" t="s">
        <v>41</v>
      </c>
      <c r="C12" s="30">
        <v>2081</v>
      </c>
      <c r="D12" s="47" t="s">
        <v>42</v>
      </c>
      <c r="E12" s="48">
        <f t="shared" si="4"/>
        <v>2081</v>
      </c>
      <c r="F12" s="52">
        <v>1466</v>
      </c>
      <c r="G12" s="52">
        <v>615</v>
      </c>
      <c r="H12" s="53" t="s">
        <v>43</v>
      </c>
      <c r="I12" s="30">
        <f t="shared" si="6"/>
        <v>1931</v>
      </c>
      <c r="J12" s="30">
        <v>1359</v>
      </c>
      <c r="K12" s="30">
        <v>572</v>
      </c>
      <c r="L12" s="33">
        <f t="shared" si="2"/>
        <v>0.29621957534955984</v>
      </c>
    </row>
    <row r="13" spans="1:12" s="1" customFormat="1" ht="19.5" customHeight="1">
      <c r="A13" s="30">
        <v>5</v>
      </c>
      <c r="B13" s="51" t="s">
        <v>44</v>
      </c>
      <c r="C13" s="30">
        <v>2837</v>
      </c>
      <c r="D13" s="31"/>
      <c r="E13" s="48">
        <f t="shared" si="4"/>
        <v>2837</v>
      </c>
      <c r="F13" s="48">
        <v>1891</v>
      </c>
      <c r="G13" s="48">
        <v>946</v>
      </c>
      <c r="H13" s="54" t="s">
        <v>45</v>
      </c>
      <c r="I13" s="30">
        <f t="shared" si="6"/>
        <v>4479</v>
      </c>
      <c r="J13" s="30">
        <v>3151</v>
      </c>
      <c r="K13" s="30">
        <v>1328</v>
      </c>
      <c r="L13" s="33">
        <f t="shared" si="2"/>
        <v>0.2964947532931458</v>
      </c>
    </row>
    <row r="14" spans="1:12" s="1" customFormat="1" ht="19.5" customHeight="1">
      <c r="A14" s="30">
        <v>6</v>
      </c>
      <c r="B14" s="51" t="s">
        <v>46</v>
      </c>
      <c r="C14" s="30"/>
      <c r="D14" s="31"/>
      <c r="E14" s="48"/>
      <c r="F14" s="48"/>
      <c r="G14" s="48"/>
      <c r="H14" s="49"/>
      <c r="I14" s="30">
        <f t="shared" si="6"/>
        <v>450</v>
      </c>
      <c r="J14" s="30">
        <v>450</v>
      </c>
      <c r="K14" s="30"/>
      <c r="L14" s="33">
        <v>0</v>
      </c>
    </row>
    <row r="15" spans="1:12" s="3" customFormat="1" ht="19.5" customHeight="1">
      <c r="A15" s="40" t="s">
        <v>47</v>
      </c>
      <c r="B15" s="55"/>
      <c r="C15" s="56">
        <f aca="true" t="shared" si="7" ref="C15:G15">SUM(C16:C20)</f>
        <v>68377</v>
      </c>
      <c r="D15" s="57"/>
      <c r="E15" s="58">
        <f aca="true" t="shared" si="8" ref="E15:E20">F15+G15</f>
        <v>68377</v>
      </c>
      <c r="F15" s="56">
        <f t="shared" si="7"/>
        <v>40216.8</v>
      </c>
      <c r="G15" s="56">
        <f t="shared" si="7"/>
        <v>28160.2</v>
      </c>
      <c r="H15" s="57"/>
      <c r="I15" s="56">
        <f aca="true" t="shared" si="9" ref="I15:K15">SUM(I16:I17)</f>
        <v>66232</v>
      </c>
      <c r="J15" s="56">
        <f t="shared" si="9"/>
        <v>45802</v>
      </c>
      <c r="K15" s="56">
        <f t="shared" si="9"/>
        <v>20430</v>
      </c>
      <c r="L15" s="66">
        <f aca="true" t="shared" si="10" ref="L15:L23">K15/I15</f>
        <v>0.30846116680758545</v>
      </c>
    </row>
    <row r="16" spans="1:12" s="1" customFormat="1" ht="19.5" customHeight="1">
      <c r="A16" s="30">
        <v>7</v>
      </c>
      <c r="B16" s="51" t="s">
        <v>48</v>
      </c>
      <c r="C16" s="30">
        <v>45754</v>
      </c>
      <c r="D16" s="47" t="s">
        <v>49</v>
      </c>
      <c r="E16" s="48">
        <f t="shared" si="8"/>
        <v>45754</v>
      </c>
      <c r="F16" s="48">
        <v>33099</v>
      </c>
      <c r="G16" s="48">
        <v>12655</v>
      </c>
      <c r="H16" s="54" t="s">
        <v>50</v>
      </c>
      <c r="I16" s="30">
        <f aca="true" t="shared" si="11" ref="I16:I20">J16+K16</f>
        <v>58206</v>
      </c>
      <c r="J16" s="30">
        <v>41686</v>
      </c>
      <c r="K16" s="30">
        <v>16520</v>
      </c>
      <c r="L16" s="33">
        <f t="shared" si="10"/>
        <v>0.2838195375047246</v>
      </c>
    </row>
    <row r="17" spans="1:12" s="1" customFormat="1" ht="19.5" customHeight="1">
      <c r="A17" s="30">
        <v>11</v>
      </c>
      <c r="B17" s="51" t="s">
        <v>51</v>
      </c>
      <c r="C17" s="30">
        <v>8896</v>
      </c>
      <c r="D17" s="31"/>
      <c r="E17" s="48">
        <f t="shared" si="8"/>
        <v>8896</v>
      </c>
      <c r="F17" s="48">
        <v>3335</v>
      </c>
      <c r="G17" s="48">
        <v>5561</v>
      </c>
      <c r="H17" s="54" t="s">
        <v>52</v>
      </c>
      <c r="I17" s="30">
        <f t="shared" si="11"/>
        <v>8026</v>
      </c>
      <c r="J17" s="30">
        <v>4116</v>
      </c>
      <c r="K17" s="30">
        <v>3910</v>
      </c>
      <c r="L17" s="33">
        <f t="shared" si="10"/>
        <v>0.48716670819835534</v>
      </c>
    </row>
    <row r="18" spans="1:12" s="1" customFormat="1" ht="19.5" customHeight="1">
      <c r="A18" s="30">
        <v>8</v>
      </c>
      <c r="B18" s="51" t="s">
        <v>53</v>
      </c>
      <c r="C18" s="30">
        <v>8000</v>
      </c>
      <c r="D18" s="47" t="s">
        <v>54</v>
      </c>
      <c r="E18" s="48">
        <f t="shared" si="8"/>
        <v>8000</v>
      </c>
      <c r="F18" s="30"/>
      <c r="G18" s="48">
        <v>8000</v>
      </c>
      <c r="H18" s="31"/>
      <c r="I18" s="30">
        <f t="shared" si="11"/>
        <v>14462</v>
      </c>
      <c r="J18" s="30"/>
      <c r="K18" s="30">
        <v>14462</v>
      </c>
      <c r="L18" s="33">
        <f t="shared" si="10"/>
        <v>1</v>
      </c>
    </row>
    <row r="19" spans="1:12" s="1" customFormat="1" ht="19.5" customHeight="1">
      <c r="A19" s="30">
        <v>9</v>
      </c>
      <c r="B19" s="51" t="s">
        <v>55</v>
      </c>
      <c r="C19" s="30">
        <v>3286</v>
      </c>
      <c r="D19" s="31"/>
      <c r="E19" s="48">
        <f t="shared" si="8"/>
        <v>3286</v>
      </c>
      <c r="F19" s="59">
        <v>2187.8</v>
      </c>
      <c r="G19" s="59">
        <v>1098.2</v>
      </c>
      <c r="H19" s="60"/>
      <c r="I19" s="30">
        <f t="shared" si="11"/>
        <v>2648</v>
      </c>
      <c r="J19" s="30">
        <v>1863</v>
      </c>
      <c r="K19" s="30">
        <v>785</v>
      </c>
      <c r="L19" s="33">
        <f t="shared" si="10"/>
        <v>0.2964501510574018</v>
      </c>
    </row>
    <row r="20" spans="1:12" s="1" customFormat="1" ht="19.5" customHeight="1">
      <c r="A20" s="30">
        <v>10</v>
      </c>
      <c r="B20" s="51" t="s">
        <v>56</v>
      </c>
      <c r="C20" s="30">
        <v>2441</v>
      </c>
      <c r="D20" s="47" t="s">
        <v>57</v>
      </c>
      <c r="E20" s="48">
        <f t="shared" si="8"/>
        <v>2441</v>
      </c>
      <c r="F20" s="48">
        <v>1595</v>
      </c>
      <c r="G20" s="48">
        <v>846</v>
      </c>
      <c r="H20" s="61" t="s">
        <v>58</v>
      </c>
      <c r="I20" s="30">
        <f t="shared" si="11"/>
        <v>1897</v>
      </c>
      <c r="J20" s="30">
        <v>1335</v>
      </c>
      <c r="K20" s="30">
        <v>562</v>
      </c>
      <c r="L20" s="33">
        <f t="shared" si="10"/>
        <v>0.2962572482867686</v>
      </c>
    </row>
    <row r="21" spans="1:12" s="2" customFormat="1" ht="19.5" customHeight="1">
      <c r="A21" s="40" t="s">
        <v>59</v>
      </c>
      <c r="B21" s="55"/>
      <c r="C21" s="42">
        <f aca="true" t="shared" si="12" ref="C21:G21">SUM(C22:C23)</f>
        <v>9331</v>
      </c>
      <c r="D21" s="62"/>
      <c r="E21" s="42">
        <f t="shared" si="12"/>
        <v>9331</v>
      </c>
      <c r="F21" s="42">
        <f t="shared" si="12"/>
        <v>7187</v>
      </c>
      <c r="G21" s="42">
        <f t="shared" si="12"/>
        <v>2144</v>
      </c>
      <c r="H21" s="62"/>
      <c r="I21" s="42">
        <f aca="true" t="shared" si="13" ref="I21:K21">SUM(I22:I25)</f>
        <v>24613</v>
      </c>
      <c r="J21" s="42">
        <f t="shared" si="13"/>
        <v>20845</v>
      </c>
      <c r="K21" s="42">
        <f t="shared" si="13"/>
        <v>3768</v>
      </c>
      <c r="L21" s="65">
        <f t="shared" si="10"/>
        <v>0.1530898305773372</v>
      </c>
    </row>
    <row r="22" spans="1:12" s="1" customFormat="1" ht="19.5" customHeight="1">
      <c r="A22" s="30">
        <v>12</v>
      </c>
      <c r="B22" s="51" t="s">
        <v>60</v>
      </c>
      <c r="C22" s="30">
        <v>6431</v>
      </c>
      <c r="D22" s="47" t="s">
        <v>61</v>
      </c>
      <c r="E22" s="48">
        <f>F22+G22</f>
        <v>6431</v>
      </c>
      <c r="F22" s="48">
        <v>4287</v>
      </c>
      <c r="G22" s="48">
        <v>2144</v>
      </c>
      <c r="H22" s="54" t="s">
        <v>62</v>
      </c>
      <c r="I22" s="30">
        <f>J22+K22</f>
        <v>12713</v>
      </c>
      <c r="J22" s="30">
        <v>8945</v>
      </c>
      <c r="K22" s="30">
        <v>3768</v>
      </c>
      <c r="L22" s="33">
        <f t="shared" si="10"/>
        <v>0.29638952253598677</v>
      </c>
    </row>
    <row r="23" spans="1:12" s="1" customFormat="1" ht="19.5" customHeight="1">
      <c r="A23" s="30">
        <v>13</v>
      </c>
      <c r="B23" s="51" t="s">
        <v>63</v>
      </c>
      <c r="C23" s="30">
        <v>2900</v>
      </c>
      <c r="D23" s="47" t="s">
        <v>64</v>
      </c>
      <c r="E23" s="48">
        <f>F23+G23</f>
        <v>2900</v>
      </c>
      <c r="F23" s="48">
        <v>2900</v>
      </c>
      <c r="G23" s="48"/>
      <c r="H23" s="54" t="s">
        <v>64</v>
      </c>
      <c r="I23" s="30">
        <f>J23+K23</f>
        <v>11900</v>
      </c>
      <c r="J23" s="30">
        <f>8100+3800</f>
        <v>11900</v>
      </c>
      <c r="K23" s="30"/>
      <c r="L23" s="30">
        <f t="shared" si="10"/>
        <v>0</v>
      </c>
    </row>
  </sheetData>
  <sheetProtection/>
  <mergeCells count="9">
    <mergeCell ref="A2:L2"/>
    <mergeCell ref="C4:D4"/>
    <mergeCell ref="E4:H4"/>
    <mergeCell ref="I4:L4"/>
    <mergeCell ref="A6:B6"/>
    <mergeCell ref="A7:L7"/>
    <mergeCell ref="A8:B8"/>
    <mergeCell ref="A4:A5"/>
    <mergeCell ref="B4:B5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张旭霞</cp:lastModifiedBy>
  <cp:lastPrinted>2021-11-16T16:50:15Z</cp:lastPrinted>
  <dcterms:created xsi:type="dcterms:W3CDTF">2006-09-27T00:00:00Z</dcterms:created>
  <dcterms:modified xsi:type="dcterms:W3CDTF">2023-05-26T03:42:10Z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7E341DE318004C5B923FF2A1C59530A4</vt:lpwstr>
  </property>
  <property fmtid="{D5CDD505-2E9C-101B-9397-08002B2CF9AE}" pid="5" name="KSOReadingLayo">
    <vt:bool>true</vt:bool>
  </property>
</Properties>
</file>