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32"/>
  </bookViews>
  <sheets>
    <sheet name="附件2-2.造林" sheetId="4" r:id="rId1"/>
  </sheets>
  <definedNames>
    <definedName name="_xlnm._FilterDatabase" localSheetId="0" hidden="1">'附件2-2.造林'!$A$5:$AK$67</definedName>
    <definedName name="_xlnm.Print_Titles" localSheetId="0">'附件2-2.造林'!$4:$5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<sst xmlns="http://schemas.openxmlformats.org/spreadsheetml/2006/main" count="102" uniqueCount="89">
  <si>
    <t>附件2-2</t>
  </si>
  <si>
    <t>提前下达2023年中央林业改革发展资金（国土绿化—造林补助）分配表</t>
  </si>
  <si>
    <t>单位：万亩、万元</t>
  </si>
  <si>
    <t>序号</t>
  </si>
  <si>
    <t>县市</t>
  </si>
  <si>
    <t>合计</t>
  </si>
  <si>
    <r>
      <rPr>
        <b/>
        <sz val="14"/>
        <color theme="1"/>
        <rFont val="宋体"/>
        <charset val="134"/>
      </rPr>
      <t xml:space="preserve">乔木造林
</t>
    </r>
    <r>
      <rPr>
        <b/>
        <sz val="14"/>
        <color theme="1"/>
        <rFont val="Times New Roman"/>
        <charset val="134"/>
      </rPr>
      <t>900</t>
    </r>
    <r>
      <rPr>
        <b/>
        <sz val="14"/>
        <color theme="1"/>
        <rFont val="宋体"/>
        <charset val="134"/>
      </rPr>
      <t>元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亩</t>
    </r>
  </si>
  <si>
    <r>
      <rPr>
        <b/>
        <sz val="14"/>
        <color theme="1"/>
        <rFont val="宋体"/>
        <charset val="134"/>
      </rPr>
      <t xml:space="preserve">灌木造林
</t>
    </r>
    <r>
      <rPr>
        <b/>
        <sz val="14"/>
        <color theme="1"/>
        <rFont val="Times New Roman"/>
        <charset val="134"/>
      </rPr>
      <t>400</t>
    </r>
    <r>
      <rPr>
        <b/>
        <sz val="14"/>
        <color theme="1"/>
        <rFont val="宋体"/>
        <charset val="134"/>
      </rPr>
      <t>元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亩</t>
    </r>
  </si>
  <si>
    <r>
      <rPr>
        <b/>
        <sz val="14"/>
        <color theme="1"/>
        <rFont val="宋体"/>
        <charset val="134"/>
      </rPr>
      <t>退化林修复</t>
    </r>
    <r>
      <rPr>
        <b/>
        <sz val="14"/>
        <color theme="1"/>
        <rFont val="Times New Roman"/>
        <charset val="134"/>
      </rPr>
      <t xml:space="preserve">  
650</t>
    </r>
    <r>
      <rPr>
        <b/>
        <sz val="14"/>
        <color theme="1"/>
        <rFont val="宋体"/>
        <charset val="134"/>
      </rPr>
      <t>元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亩</t>
    </r>
  </si>
  <si>
    <r>
      <rPr>
        <b/>
        <sz val="14"/>
        <color theme="1"/>
        <rFont val="宋体"/>
        <charset val="134"/>
      </rPr>
      <t>低产低效林改造</t>
    </r>
    <r>
      <rPr>
        <b/>
        <sz val="14"/>
        <color theme="1"/>
        <rFont val="Times New Roman"/>
        <charset val="134"/>
      </rPr>
      <t xml:space="preserve">   
200</t>
    </r>
    <r>
      <rPr>
        <b/>
        <sz val="14"/>
        <color theme="1"/>
        <rFont val="宋体"/>
        <charset val="134"/>
      </rPr>
      <t>元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亩</t>
    </r>
  </si>
  <si>
    <r>
      <rPr>
        <b/>
        <sz val="14"/>
        <color theme="1"/>
        <rFont val="宋体"/>
        <charset val="134"/>
      </rPr>
      <t>森林质量精准提升</t>
    </r>
    <r>
      <rPr>
        <b/>
        <sz val="14"/>
        <color theme="1"/>
        <rFont val="Times New Roman"/>
        <charset val="134"/>
      </rPr>
      <t xml:space="preserve">   200</t>
    </r>
    <r>
      <rPr>
        <b/>
        <sz val="14"/>
        <color theme="1"/>
        <rFont val="宋体"/>
        <charset val="134"/>
      </rPr>
      <t>元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亩</t>
    </r>
  </si>
  <si>
    <r>
      <rPr>
        <b/>
        <sz val="14"/>
        <color theme="1"/>
        <rFont val="宋体"/>
        <charset val="134"/>
      </rPr>
      <t xml:space="preserve">古树名木养护复壮
</t>
    </r>
    <r>
      <rPr>
        <sz val="14"/>
        <color theme="1"/>
        <rFont val="宋体"/>
        <charset val="134"/>
      </rPr>
      <t>一</t>
    </r>
    <r>
      <rPr>
        <sz val="11"/>
        <color theme="1"/>
        <rFont val="宋体"/>
        <charset val="134"/>
      </rPr>
      <t>级古树（名木）1万元/株；二级古树0.7万元/株；三级古树0.3万元/株</t>
    </r>
  </si>
  <si>
    <t>面积</t>
  </si>
  <si>
    <t>金额</t>
  </si>
  <si>
    <t>建设内容</t>
  </si>
  <si>
    <t>一</t>
  </si>
  <si>
    <t>乌鲁木齐市</t>
  </si>
  <si>
    <t>乌鲁木齐县</t>
  </si>
  <si>
    <t>二</t>
  </si>
  <si>
    <t>伊犁州</t>
  </si>
  <si>
    <t>伊宁县</t>
  </si>
  <si>
    <t>昭苏县</t>
  </si>
  <si>
    <t>特克斯县</t>
  </si>
  <si>
    <t>霍尔果斯市</t>
  </si>
  <si>
    <t>三</t>
  </si>
  <si>
    <t>塔城地区</t>
  </si>
  <si>
    <t>托里县</t>
  </si>
  <si>
    <t>裕民县</t>
  </si>
  <si>
    <t>塔城市</t>
  </si>
  <si>
    <t>额敏县</t>
  </si>
  <si>
    <t>乌苏市</t>
  </si>
  <si>
    <t>沙湾市</t>
  </si>
  <si>
    <t>塔城地区本级（老风口建管中心）</t>
  </si>
  <si>
    <t>四</t>
  </si>
  <si>
    <t>阿勒泰地区</t>
  </si>
  <si>
    <t>青河县</t>
  </si>
  <si>
    <t>布尔津县</t>
  </si>
  <si>
    <t>富蕴县</t>
  </si>
  <si>
    <t>福海县</t>
  </si>
  <si>
    <t>五</t>
  </si>
  <si>
    <t>克拉玛依市</t>
  </si>
  <si>
    <t>白碱滩区</t>
  </si>
  <si>
    <t>克拉玛依区</t>
  </si>
  <si>
    <t>六</t>
  </si>
  <si>
    <t>博州</t>
  </si>
  <si>
    <t>阿拉山口市</t>
  </si>
  <si>
    <t>七</t>
  </si>
  <si>
    <t>昌吉州</t>
  </si>
  <si>
    <t>奇台县</t>
  </si>
  <si>
    <t>阜康市</t>
  </si>
  <si>
    <t>吉木萨尔县</t>
  </si>
  <si>
    <t>木垒县</t>
  </si>
  <si>
    <t>准东经济开发区</t>
  </si>
  <si>
    <t>八</t>
  </si>
  <si>
    <t>哈密市</t>
  </si>
  <si>
    <t>哈密市本级</t>
  </si>
  <si>
    <t>一级古树6株、二级古树37株、三级古树61株</t>
  </si>
  <si>
    <t>伊州区</t>
  </si>
  <si>
    <t>九</t>
  </si>
  <si>
    <t>吐鲁番市</t>
  </si>
  <si>
    <t>高昌区</t>
  </si>
  <si>
    <t>鄯善县</t>
  </si>
  <si>
    <t>托克逊县</t>
  </si>
  <si>
    <t>十</t>
  </si>
  <si>
    <t>巴州</t>
  </si>
  <si>
    <t>且末县</t>
  </si>
  <si>
    <t>和静县</t>
  </si>
  <si>
    <t>焉耆县</t>
  </si>
  <si>
    <t>巴州本级（沙依东香梨产业发展有限公司）</t>
  </si>
  <si>
    <t>十一</t>
  </si>
  <si>
    <t>阿克苏地区</t>
  </si>
  <si>
    <t>阿克苏地区本级</t>
  </si>
  <si>
    <t>一级古树12株、二级古树74株、三级古树80株，名木3株</t>
  </si>
  <si>
    <t>柯坪县</t>
  </si>
  <si>
    <t>阿克苏市</t>
  </si>
  <si>
    <t>温宿县</t>
  </si>
  <si>
    <t>新和县</t>
  </si>
  <si>
    <t>阿图什市</t>
  </si>
  <si>
    <t>阿克陶县</t>
  </si>
  <si>
    <t>阿合奇县</t>
  </si>
  <si>
    <t>乌恰县</t>
  </si>
  <si>
    <t>十三</t>
  </si>
  <si>
    <t>喀什地区</t>
  </si>
  <si>
    <t>疏附县</t>
  </si>
  <si>
    <t>疏勒县</t>
  </si>
  <si>
    <t>英吉沙县</t>
  </si>
  <si>
    <t>莎车县</t>
  </si>
  <si>
    <t>岳普湖县</t>
  </si>
  <si>
    <t>伽师县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</si>
</sst>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00_ "/>
    <numFmt numFmtId="178" formatCode="0.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4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7" fontId="4" fillId="0" borderId="1" xfId="53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/>
    </xf>
    <xf numFmtId="177" fontId="7" fillId="0" borderId="1" xfId="53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176" fontId="2" fillId="0" borderId="1" xfId="53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/>
    </xf>
    <xf numFmtId="177" fontId="4" fillId="0" borderId="1" xfId="53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9" fillId="0" borderId="0" xfId="0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0" xfId="0" applyNumberFormat="1" applyFont="1" applyFill="1" applyBorder="1">
      <alignment vertic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92"/>
  <sheetViews>
    <sheetView showZeros="0" tabSelected="1" view="pageBreakPreview" zoomScale="70" zoomScaleNormal="55" zoomScaleSheetLayoutView="70" workbookViewId="0">
      <pane ySplit="5" topLeftCell="A6" activePane="bottomLeft" state="frozen"/>
      <selection/>
      <selection pane="bottomLeft" activeCell="A2" sqref="A2:P2"/>
    </sheetView>
  </sheetViews>
  <sheetFormatPr defaultColWidth="9" defaultRowHeight="18.75"/>
  <cols>
    <col min="1" max="1" width="8.48333333333333" style="4" customWidth="1"/>
    <col min="2" max="2" width="19.1" style="6" customWidth="1"/>
    <col min="3" max="3" width="13.1333333333333" style="3" customWidth="1"/>
    <col min="4" max="4" width="13.1333333333333" style="7" customWidth="1"/>
    <col min="5" max="5" width="13.1333333333333" style="8" customWidth="1"/>
    <col min="6" max="6" width="13.1333333333333" style="7" customWidth="1"/>
    <col min="7" max="7" width="13.1333333333333" style="9" customWidth="1"/>
    <col min="8" max="8" width="13.1333333333333" style="7" customWidth="1"/>
    <col min="9" max="9" width="13.1333333333333" style="9" customWidth="1"/>
    <col min="10" max="10" width="13.1333333333333" style="7" customWidth="1"/>
    <col min="11" max="13" width="13.1333333333333" style="10" customWidth="1"/>
    <col min="14" max="14" width="13.1333333333333" style="7" customWidth="1"/>
    <col min="15" max="15" width="14.3333333333333" style="11" customWidth="1"/>
    <col min="16" max="16" width="13.525" style="12" customWidth="1"/>
    <col min="17" max="17" width="16.5583333333333" style="11" customWidth="1"/>
    <col min="18" max="16384" width="9" style="11"/>
  </cols>
  <sheetData>
    <row r="1" s="1" customFormat="1" ht="37.2" customHeight="1" spans="1:16">
      <c r="A1" s="13" t="s">
        <v>0</v>
      </c>
      <c r="B1" s="14"/>
      <c r="C1" s="13"/>
      <c r="D1" s="15"/>
      <c r="E1" s="16"/>
      <c r="F1" s="15"/>
      <c r="G1" s="17"/>
      <c r="H1" s="15"/>
      <c r="I1" s="17"/>
      <c r="J1" s="15"/>
      <c r="K1" s="13"/>
      <c r="L1" s="13"/>
      <c r="M1" s="13"/>
      <c r="N1" s="15"/>
      <c r="P1" s="44"/>
    </row>
    <row r="2" ht="46.8" customHeight="1" spans="1:16">
      <c r="A2" s="18" t="s">
        <v>1</v>
      </c>
      <c r="B2" s="18"/>
      <c r="C2" s="18"/>
      <c r="D2" s="19"/>
      <c r="E2" s="18"/>
      <c r="F2" s="19"/>
      <c r="G2" s="18"/>
      <c r="H2" s="19"/>
      <c r="I2" s="18"/>
      <c r="J2" s="19"/>
      <c r="K2" s="18"/>
      <c r="L2" s="18"/>
      <c r="M2" s="18"/>
      <c r="N2" s="19"/>
      <c r="O2" s="18"/>
      <c r="P2" s="19"/>
    </row>
    <row r="3" ht="21.6" customHeight="1" spans="1:16">
      <c r="A3" s="20"/>
      <c r="B3" s="21"/>
      <c r="C3" s="20"/>
      <c r="D3" s="22"/>
      <c r="F3" s="22"/>
      <c r="G3" s="8"/>
      <c r="H3" s="22"/>
      <c r="I3" s="8"/>
      <c r="M3" s="45" t="s">
        <v>2</v>
      </c>
      <c r="N3" s="46"/>
      <c r="O3" s="45"/>
      <c r="P3" s="46"/>
    </row>
    <row r="4" s="2" customFormat="1" ht="81" customHeight="1" spans="1:16">
      <c r="A4" s="23" t="s">
        <v>3</v>
      </c>
      <c r="B4" s="23" t="s">
        <v>4</v>
      </c>
      <c r="C4" s="23" t="s">
        <v>5</v>
      </c>
      <c r="D4" s="24"/>
      <c r="E4" s="25" t="s">
        <v>6</v>
      </c>
      <c r="F4" s="24"/>
      <c r="G4" s="25" t="s">
        <v>7</v>
      </c>
      <c r="H4" s="24"/>
      <c r="I4" s="25" t="s">
        <v>8</v>
      </c>
      <c r="J4" s="24"/>
      <c r="K4" s="47" t="s">
        <v>9</v>
      </c>
      <c r="L4" s="48"/>
      <c r="M4" s="48" t="s">
        <v>10</v>
      </c>
      <c r="N4" s="24"/>
      <c r="O4" s="47" t="s">
        <v>11</v>
      </c>
      <c r="P4" s="24"/>
    </row>
    <row r="5" s="3" customFormat="1" ht="44" customHeight="1" spans="1:16">
      <c r="A5" s="23"/>
      <c r="B5" s="23"/>
      <c r="C5" s="26" t="s">
        <v>12</v>
      </c>
      <c r="D5" s="27" t="s">
        <v>13</v>
      </c>
      <c r="E5" s="26" t="s">
        <v>12</v>
      </c>
      <c r="F5" s="27" t="s">
        <v>13</v>
      </c>
      <c r="G5" s="26" t="s">
        <v>12</v>
      </c>
      <c r="H5" s="27" t="s">
        <v>13</v>
      </c>
      <c r="I5" s="26" t="s">
        <v>12</v>
      </c>
      <c r="J5" s="27" t="s">
        <v>13</v>
      </c>
      <c r="K5" s="26" t="s">
        <v>12</v>
      </c>
      <c r="L5" s="26" t="s">
        <v>13</v>
      </c>
      <c r="M5" s="26" t="s">
        <v>12</v>
      </c>
      <c r="N5" s="27" t="s">
        <v>13</v>
      </c>
      <c r="O5" s="33" t="s">
        <v>14</v>
      </c>
      <c r="P5" s="49" t="s">
        <v>13</v>
      </c>
    </row>
    <row r="6" s="2" customFormat="1" ht="31.8" hidden="1" customHeight="1" spans="1:16">
      <c r="A6" s="28" t="s">
        <v>5</v>
      </c>
      <c r="B6" s="29"/>
      <c r="C6" s="30">
        <f t="shared" ref="C6:C38" si="0">E6+G6+I6+K6+M6</f>
        <v>31.827</v>
      </c>
      <c r="D6" s="31">
        <f>F6+H6+J6+L6+N6+P6</f>
        <v>16410</v>
      </c>
      <c r="E6" s="30">
        <f t="shared" ref="E6:I6" si="1">E7+E9+E14+E22+E27+E30+E32+E41+E45+E50+E56+E61+E38</f>
        <v>7.793</v>
      </c>
      <c r="F6" s="31">
        <f t="shared" ref="F6:F38" si="2">E6*900</f>
        <v>7013.7</v>
      </c>
      <c r="G6" s="30">
        <f t="shared" si="1"/>
        <v>2.7404</v>
      </c>
      <c r="H6" s="31">
        <f t="shared" ref="H6:H38" si="3">G6*400</f>
        <v>1096.16</v>
      </c>
      <c r="I6" s="30">
        <f t="shared" si="1"/>
        <v>8.6676</v>
      </c>
      <c r="J6" s="31">
        <f t="shared" ref="J6:J38" si="4">I6*650</f>
        <v>5633.94</v>
      </c>
      <c r="K6" s="30">
        <f t="shared" ref="K6:P6" si="5">K7+K9+K14+K22+K27+K30+K32+K41+K45+K50+K56+K61+K38</f>
        <v>6.831</v>
      </c>
      <c r="L6" s="30">
        <f t="shared" ref="L6:L38" si="6">K6*200</f>
        <v>1366.2</v>
      </c>
      <c r="M6" s="30">
        <f t="shared" si="5"/>
        <v>5.795</v>
      </c>
      <c r="N6" s="31">
        <f t="shared" ref="N6:N23" si="7">M6*200</f>
        <v>1159</v>
      </c>
      <c r="O6" s="50"/>
      <c r="P6" s="31">
        <f t="shared" si="5"/>
        <v>141</v>
      </c>
    </row>
    <row r="7" s="4" customFormat="1" ht="31.8" hidden="1" customHeight="1" spans="1:16">
      <c r="A7" s="28" t="s">
        <v>15</v>
      </c>
      <c r="B7" s="28" t="s">
        <v>16</v>
      </c>
      <c r="C7" s="30">
        <f t="shared" si="0"/>
        <v>0.4</v>
      </c>
      <c r="D7" s="32">
        <f t="shared" ref="D7:D37" si="8">F7+H7+J7+L7+N7</f>
        <v>260</v>
      </c>
      <c r="E7" s="30">
        <f t="shared" ref="E7:I7" si="9">SUM(E8:E8)</f>
        <v>0</v>
      </c>
      <c r="F7" s="31">
        <f t="shared" si="2"/>
        <v>0</v>
      </c>
      <c r="G7" s="30">
        <f t="shared" si="9"/>
        <v>0</v>
      </c>
      <c r="H7" s="31">
        <f t="shared" si="3"/>
        <v>0</v>
      </c>
      <c r="I7" s="30">
        <f t="shared" si="9"/>
        <v>0.4</v>
      </c>
      <c r="J7" s="31">
        <f t="shared" si="4"/>
        <v>260</v>
      </c>
      <c r="K7" s="30">
        <f>SUM(K8:K8)</f>
        <v>0</v>
      </c>
      <c r="L7" s="30">
        <f t="shared" si="6"/>
        <v>0</v>
      </c>
      <c r="M7" s="30">
        <f>SUM(M8:M8)</f>
        <v>0</v>
      </c>
      <c r="N7" s="31">
        <f t="shared" si="7"/>
        <v>0</v>
      </c>
      <c r="O7" s="51"/>
      <c r="P7" s="52"/>
    </row>
    <row r="8" ht="31.8" hidden="1" customHeight="1" spans="1:16">
      <c r="A8" s="33">
        <v>1</v>
      </c>
      <c r="B8" s="34" t="s">
        <v>17</v>
      </c>
      <c r="C8" s="35">
        <f t="shared" si="0"/>
        <v>0.4</v>
      </c>
      <c r="D8" s="36">
        <f t="shared" si="8"/>
        <v>260</v>
      </c>
      <c r="E8" s="37"/>
      <c r="F8" s="38">
        <f t="shared" si="2"/>
        <v>0</v>
      </c>
      <c r="G8" s="37"/>
      <c r="H8" s="38">
        <f t="shared" si="3"/>
        <v>0</v>
      </c>
      <c r="I8" s="35">
        <v>0.4</v>
      </c>
      <c r="J8" s="38">
        <f t="shared" si="4"/>
        <v>260</v>
      </c>
      <c r="K8" s="35"/>
      <c r="L8" s="35">
        <f t="shared" si="6"/>
        <v>0</v>
      </c>
      <c r="M8" s="35"/>
      <c r="N8" s="38">
        <f t="shared" si="7"/>
        <v>0</v>
      </c>
      <c r="O8" s="53"/>
      <c r="P8" s="54"/>
    </row>
    <row r="9" s="4" customFormat="1" ht="31.8" hidden="1" customHeight="1" spans="1:16">
      <c r="A9" s="28" t="s">
        <v>18</v>
      </c>
      <c r="B9" s="28" t="s">
        <v>19</v>
      </c>
      <c r="C9" s="30">
        <f t="shared" si="0"/>
        <v>2.2</v>
      </c>
      <c r="D9" s="32">
        <f t="shared" si="8"/>
        <v>555</v>
      </c>
      <c r="E9" s="39">
        <f t="shared" ref="E9:I9" si="10">SUM(E10:E13)</f>
        <v>0.1</v>
      </c>
      <c r="F9" s="31">
        <f t="shared" si="2"/>
        <v>90</v>
      </c>
      <c r="G9" s="39">
        <f t="shared" si="10"/>
        <v>0</v>
      </c>
      <c r="H9" s="31">
        <f t="shared" si="3"/>
        <v>0</v>
      </c>
      <c r="I9" s="39">
        <f t="shared" si="10"/>
        <v>0.1</v>
      </c>
      <c r="J9" s="31">
        <f t="shared" si="4"/>
        <v>65</v>
      </c>
      <c r="K9" s="39">
        <f>SUM(K10:K13)</f>
        <v>1.5</v>
      </c>
      <c r="L9" s="30">
        <f t="shared" si="6"/>
        <v>300</v>
      </c>
      <c r="M9" s="39">
        <f>SUM(M10:M13)</f>
        <v>0.5</v>
      </c>
      <c r="N9" s="31">
        <f t="shared" si="7"/>
        <v>100</v>
      </c>
      <c r="O9" s="51"/>
      <c r="P9" s="52"/>
    </row>
    <row r="10" ht="31.8" hidden="1" customHeight="1" spans="1:16">
      <c r="A10" s="33">
        <v>2</v>
      </c>
      <c r="B10" s="34" t="s">
        <v>20</v>
      </c>
      <c r="C10" s="35">
        <f t="shared" si="0"/>
        <v>1.5</v>
      </c>
      <c r="D10" s="36">
        <f t="shared" si="8"/>
        <v>300</v>
      </c>
      <c r="E10" s="37"/>
      <c r="F10" s="38">
        <f t="shared" si="2"/>
        <v>0</v>
      </c>
      <c r="G10" s="37"/>
      <c r="H10" s="38">
        <f t="shared" si="3"/>
        <v>0</v>
      </c>
      <c r="I10" s="35"/>
      <c r="J10" s="38">
        <f t="shared" si="4"/>
        <v>0</v>
      </c>
      <c r="K10" s="35">
        <v>1.5</v>
      </c>
      <c r="L10" s="35">
        <f t="shared" si="6"/>
        <v>300</v>
      </c>
      <c r="M10" s="35"/>
      <c r="N10" s="38">
        <f t="shared" si="7"/>
        <v>0</v>
      </c>
      <c r="O10" s="53"/>
      <c r="P10" s="54"/>
    </row>
    <row r="11" ht="31.8" hidden="1" customHeight="1" spans="1:16">
      <c r="A11" s="33">
        <v>3</v>
      </c>
      <c r="B11" s="34" t="s">
        <v>21</v>
      </c>
      <c r="C11" s="35">
        <f t="shared" si="0"/>
        <v>0.1</v>
      </c>
      <c r="D11" s="36">
        <f t="shared" si="8"/>
        <v>77.5</v>
      </c>
      <c r="E11" s="37">
        <v>0.05</v>
      </c>
      <c r="F11" s="38">
        <f t="shared" si="2"/>
        <v>45</v>
      </c>
      <c r="G11" s="37"/>
      <c r="H11" s="38">
        <f t="shared" si="3"/>
        <v>0</v>
      </c>
      <c r="I11" s="35">
        <v>0.05</v>
      </c>
      <c r="J11" s="38">
        <f t="shared" si="4"/>
        <v>32.5</v>
      </c>
      <c r="K11" s="35"/>
      <c r="L11" s="35">
        <f t="shared" si="6"/>
        <v>0</v>
      </c>
      <c r="M11" s="35"/>
      <c r="N11" s="38">
        <f t="shared" si="7"/>
        <v>0</v>
      </c>
      <c r="O11" s="53"/>
      <c r="P11" s="54"/>
    </row>
    <row r="12" ht="31.8" hidden="1" customHeight="1" spans="1:16">
      <c r="A12" s="33">
        <v>4</v>
      </c>
      <c r="B12" s="34" t="s">
        <v>22</v>
      </c>
      <c r="C12" s="35">
        <f t="shared" si="0"/>
        <v>0.45</v>
      </c>
      <c r="D12" s="36">
        <f t="shared" si="8"/>
        <v>147.5</v>
      </c>
      <c r="E12" s="37">
        <v>0.05</v>
      </c>
      <c r="F12" s="38">
        <f t="shared" si="2"/>
        <v>45</v>
      </c>
      <c r="G12" s="37"/>
      <c r="H12" s="38">
        <f t="shared" si="3"/>
        <v>0</v>
      </c>
      <c r="I12" s="35">
        <v>0.05</v>
      </c>
      <c r="J12" s="38">
        <f t="shared" si="4"/>
        <v>32.5</v>
      </c>
      <c r="K12" s="35"/>
      <c r="L12" s="35">
        <f t="shared" si="6"/>
        <v>0</v>
      </c>
      <c r="M12" s="35">
        <v>0.35</v>
      </c>
      <c r="N12" s="38">
        <f t="shared" si="7"/>
        <v>70</v>
      </c>
      <c r="O12" s="53"/>
      <c r="P12" s="54"/>
    </row>
    <row r="13" ht="31.8" hidden="1" customHeight="1" spans="1:16">
      <c r="A13" s="33">
        <v>5</v>
      </c>
      <c r="B13" s="34" t="s">
        <v>23</v>
      </c>
      <c r="C13" s="35">
        <f t="shared" si="0"/>
        <v>0.15</v>
      </c>
      <c r="D13" s="36">
        <f t="shared" si="8"/>
        <v>30</v>
      </c>
      <c r="E13" s="37"/>
      <c r="F13" s="38">
        <f t="shared" si="2"/>
        <v>0</v>
      </c>
      <c r="G13" s="37"/>
      <c r="H13" s="38">
        <f t="shared" si="3"/>
        <v>0</v>
      </c>
      <c r="I13" s="35"/>
      <c r="J13" s="38">
        <f t="shared" si="4"/>
        <v>0</v>
      </c>
      <c r="K13" s="35"/>
      <c r="L13" s="35">
        <f t="shared" si="6"/>
        <v>0</v>
      </c>
      <c r="M13" s="35">
        <v>0.15</v>
      </c>
      <c r="N13" s="38">
        <f t="shared" si="7"/>
        <v>30</v>
      </c>
      <c r="O13" s="53"/>
      <c r="P13" s="54"/>
    </row>
    <row r="14" s="4" customFormat="1" ht="31.8" hidden="1" customHeight="1" spans="1:16">
      <c r="A14" s="28" t="s">
        <v>24</v>
      </c>
      <c r="B14" s="28" t="s">
        <v>25</v>
      </c>
      <c r="C14" s="30">
        <f t="shared" si="0"/>
        <v>1.3023</v>
      </c>
      <c r="D14" s="32">
        <f t="shared" si="8"/>
        <v>856.495</v>
      </c>
      <c r="E14" s="39">
        <f t="shared" ref="E14:I14" si="11">SUM(E15:E21)</f>
        <v>0.04</v>
      </c>
      <c r="F14" s="31">
        <f t="shared" si="2"/>
        <v>36</v>
      </c>
      <c r="G14" s="39">
        <f t="shared" si="11"/>
        <v>0</v>
      </c>
      <c r="H14" s="31">
        <f t="shared" si="3"/>
        <v>0</v>
      </c>
      <c r="I14" s="39">
        <f t="shared" si="11"/>
        <v>1.2623</v>
      </c>
      <c r="J14" s="31">
        <f t="shared" si="4"/>
        <v>820.495</v>
      </c>
      <c r="K14" s="39">
        <f>SUM(K15:K21)</f>
        <v>0</v>
      </c>
      <c r="L14" s="30">
        <f t="shared" si="6"/>
        <v>0</v>
      </c>
      <c r="M14" s="39">
        <f>SUM(M15:M21)</f>
        <v>0</v>
      </c>
      <c r="N14" s="31">
        <f t="shared" si="7"/>
        <v>0</v>
      </c>
      <c r="O14" s="51"/>
      <c r="P14" s="52"/>
    </row>
    <row r="15" ht="31.8" hidden="1" customHeight="1" spans="1:16">
      <c r="A15" s="33">
        <v>6</v>
      </c>
      <c r="B15" s="34" t="s">
        <v>26</v>
      </c>
      <c r="C15" s="35">
        <f t="shared" si="0"/>
        <v>0.1095</v>
      </c>
      <c r="D15" s="36">
        <f t="shared" si="8"/>
        <v>71.175</v>
      </c>
      <c r="E15" s="37"/>
      <c r="F15" s="38">
        <f t="shared" si="2"/>
        <v>0</v>
      </c>
      <c r="G15" s="37"/>
      <c r="H15" s="38">
        <f t="shared" si="3"/>
        <v>0</v>
      </c>
      <c r="I15" s="35">
        <v>0.1095</v>
      </c>
      <c r="J15" s="38">
        <f t="shared" si="4"/>
        <v>71.175</v>
      </c>
      <c r="K15" s="35"/>
      <c r="L15" s="35">
        <f t="shared" si="6"/>
        <v>0</v>
      </c>
      <c r="M15" s="35"/>
      <c r="N15" s="38">
        <f t="shared" si="7"/>
        <v>0</v>
      </c>
      <c r="O15" s="53"/>
      <c r="P15" s="54"/>
    </row>
    <row r="16" ht="31.8" hidden="1" customHeight="1" spans="1:16">
      <c r="A16" s="33">
        <v>7</v>
      </c>
      <c r="B16" s="34" t="s">
        <v>27</v>
      </c>
      <c r="C16" s="35">
        <f t="shared" si="0"/>
        <v>0.04</v>
      </c>
      <c r="D16" s="36">
        <f t="shared" si="8"/>
        <v>36</v>
      </c>
      <c r="E16" s="37">
        <v>0.04</v>
      </c>
      <c r="F16" s="38">
        <f t="shared" si="2"/>
        <v>36</v>
      </c>
      <c r="G16" s="37"/>
      <c r="H16" s="38">
        <f t="shared" si="3"/>
        <v>0</v>
      </c>
      <c r="I16" s="35"/>
      <c r="J16" s="38">
        <f t="shared" si="4"/>
        <v>0</v>
      </c>
      <c r="K16" s="35"/>
      <c r="L16" s="35">
        <f t="shared" si="6"/>
        <v>0</v>
      </c>
      <c r="M16" s="35"/>
      <c r="N16" s="38">
        <f t="shared" si="7"/>
        <v>0</v>
      </c>
      <c r="O16" s="53"/>
      <c r="P16" s="54"/>
    </row>
    <row r="17" ht="31.8" hidden="1" customHeight="1" spans="1:16">
      <c r="A17" s="33">
        <v>8</v>
      </c>
      <c r="B17" s="34" t="s">
        <v>28</v>
      </c>
      <c r="C17" s="35">
        <f t="shared" si="0"/>
        <v>0.5</v>
      </c>
      <c r="D17" s="36">
        <f t="shared" si="8"/>
        <v>325</v>
      </c>
      <c r="E17" s="37"/>
      <c r="F17" s="38">
        <f t="shared" si="2"/>
        <v>0</v>
      </c>
      <c r="G17" s="37"/>
      <c r="H17" s="38">
        <f t="shared" si="3"/>
        <v>0</v>
      </c>
      <c r="I17" s="35">
        <v>0.5</v>
      </c>
      <c r="J17" s="38">
        <f t="shared" si="4"/>
        <v>325</v>
      </c>
      <c r="K17" s="35"/>
      <c r="L17" s="35">
        <f t="shared" si="6"/>
        <v>0</v>
      </c>
      <c r="M17" s="35"/>
      <c r="N17" s="38">
        <f t="shared" si="7"/>
        <v>0</v>
      </c>
      <c r="O17" s="53"/>
      <c r="P17" s="54"/>
    </row>
    <row r="18" ht="31.8" hidden="1" customHeight="1" spans="1:16">
      <c r="A18" s="33">
        <v>9</v>
      </c>
      <c r="B18" s="34" t="s">
        <v>29</v>
      </c>
      <c r="C18" s="35">
        <f t="shared" si="0"/>
        <v>0.1728</v>
      </c>
      <c r="D18" s="36">
        <f t="shared" si="8"/>
        <v>112.32</v>
      </c>
      <c r="E18" s="37"/>
      <c r="F18" s="38">
        <f t="shared" si="2"/>
        <v>0</v>
      </c>
      <c r="G18" s="37"/>
      <c r="H18" s="38">
        <f t="shared" si="3"/>
        <v>0</v>
      </c>
      <c r="I18" s="35">
        <v>0.1728</v>
      </c>
      <c r="J18" s="38">
        <f t="shared" si="4"/>
        <v>112.32</v>
      </c>
      <c r="K18" s="35"/>
      <c r="L18" s="35">
        <f t="shared" si="6"/>
        <v>0</v>
      </c>
      <c r="M18" s="35"/>
      <c r="N18" s="38">
        <f t="shared" si="7"/>
        <v>0</v>
      </c>
      <c r="O18" s="53"/>
      <c r="P18" s="54"/>
    </row>
    <row r="19" ht="31.8" hidden="1" customHeight="1" spans="1:16">
      <c r="A19" s="33">
        <v>10</v>
      </c>
      <c r="B19" s="34" t="s">
        <v>30</v>
      </c>
      <c r="C19" s="35">
        <f t="shared" si="0"/>
        <v>0.08</v>
      </c>
      <c r="D19" s="36">
        <f t="shared" si="8"/>
        <v>52</v>
      </c>
      <c r="E19" s="37"/>
      <c r="F19" s="38">
        <f t="shared" si="2"/>
        <v>0</v>
      </c>
      <c r="G19" s="37"/>
      <c r="H19" s="38">
        <f t="shared" si="3"/>
        <v>0</v>
      </c>
      <c r="I19" s="35">
        <v>0.08</v>
      </c>
      <c r="J19" s="38">
        <f t="shared" si="4"/>
        <v>52</v>
      </c>
      <c r="K19" s="35"/>
      <c r="L19" s="35">
        <f t="shared" si="6"/>
        <v>0</v>
      </c>
      <c r="M19" s="35"/>
      <c r="N19" s="38">
        <f t="shared" si="7"/>
        <v>0</v>
      </c>
      <c r="O19" s="53"/>
      <c r="P19" s="54"/>
    </row>
    <row r="20" s="3" customFormat="1" ht="31.8" hidden="1" customHeight="1" spans="1:16">
      <c r="A20" s="33">
        <v>11</v>
      </c>
      <c r="B20" s="40" t="s">
        <v>31</v>
      </c>
      <c r="C20" s="35">
        <f t="shared" si="0"/>
        <v>0.1</v>
      </c>
      <c r="D20" s="36">
        <f t="shared" si="8"/>
        <v>65</v>
      </c>
      <c r="E20" s="37"/>
      <c r="F20" s="38">
        <f t="shared" si="2"/>
        <v>0</v>
      </c>
      <c r="G20" s="37"/>
      <c r="H20" s="38">
        <f t="shared" si="3"/>
        <v>0</v>
      </c>
      <c r="I20" s="35">
        <v>0.1</v>
      </c>
      <c r="J20" s="38">
        <f t="shared" si="4"/>
        <v>65</v>
      </c>
      <c r="K20" s="35"/>
      <c r="L20" s="35">
        <f t="shared" si="6"/>
        <v>0</v>
      </c>
      <c r="M20" s="35"/>
      <c r="N20" s="38">
        <f t="shared" si="7"/>
        <v>0</v>
      </c>
      <c r="O20" s="55"/>
      <c r="P20" s="49"/>
    </row>
    <row r="21" s="3" customFormat="1" ht="31.8" hidden="1" customHeight="1" spans="1:16">
      <c r="A21" s="33">
        <v>12</v>
      </c>
      <c r="B21" s="40" t="s">
        <v>32</v>
      </c>
      <c r="C21" s="35">
        <f t="shared" si="0"/>
        <v>0.3</v>
      </c>
      <c r="D21" s="36">
        <f t="shared" si="8"/>
        <v>195</v>
      </c>
      <c r="E21" s="37"/>
      <c r="F21" s="38">
        <f t="shared" si="2"/>
        <v>0</v>
      </c>
      <c r="G21" s="37"/>
      <c r="H21" s="38">
        <f t="shared" si="3"/>
        <v>0</v>
      </c>
      <c r="I21" s="35">
        <v>0.3</v>
      </c>
      <c r="J21" s="38">
        <f t="shared" si="4"/>
        <v>195</v>
      </c>
      <c r="K21" s="35"/>
      <c r="L21" s="35">
        <f t="shared" si="6"/>
        <v>0</v>
      </c>
      <c r="M21" s="35"/>
      <c r="N21" s="38">
        <f t="shared" si="7"/>
        <v>0</v>
      </c>
      <c r="O21" s="55"/>
      <c r="P21" s="49"/>
    </row>
    <row r="22" s="4" customFormat="1" ht="31.8" hidden="1" customHeight="1" spans="1:16">
      <c r="A22" s="28" t="s">
        <v>33</v>
      </c>
      <c r="B22" s="28" t="s">
        <v>34</v>
      </c>
      <c r="C22" s="30">
        <f t="shared" si="0"/>
        <v>1.54</v>
      </c>
      <c r="D22" s="32">
        <f t="shared" si="8"/>
        <v>641.8</v>
      </c>
      <c r="E22" s="39">
        <f t="shared" ref="E22:I22" si="12">SUM(E23:E26)</f>
        <v>0.109</v>
      </c>
      <c r="F22" s="31">
        <f t="shared" si="2"/>
        <v>98.1</v>
      </c>
      <c r="G22" s="39">
        <f t="shared" si="12"/>
        <v>0.05</v>
      </c>
      <c r="H22" s="31">
        <f t="shared" si="3"/>
        <v>20</v>
      </c>
      <c r="I22" s="39">
        <f t="shared" si="12"/>
        <v>0.55</v>
      </c>
      <c r="J22" s="31">
        <f t="shared" si="4"/>
        <v>357.5</v>
      </c>
      <c r="K22" s="39">
        <f>SUM(K23:K26)</f>
        <v>0.831</v>
      </c>
      <c r="L22" s="30">
        <f t="shared" si="6"/>
        <v>166.2</v>
      </c>
      <c r="M22" s="39">
        <f>SUM(M23:M26)</f>
        <v>0</v>
      </c>
      <c r="N22" s="31">
        <f t="shared" si="7"/>
        <v>0</v>
      </c>
      <c r="O22" s="51"/>
      <c r="P22" s="52"/>
    </row>
    <row r="23" ht="31.8" hidden="1" customHeight="1" spans="1:16">
      <c r="A23" s="33">
        <v>13</v>
      </c>
      <c r="B23" s="34" t="s">
        <v>35</v>
      </c>
      <c r="C23" s="35">
        <f t="shared" si="0"/>
        <v>0.08</v>
      </c>
      <c r="D23" s="36">
        <f t="shared" si="8"/>
        <v>57</v>
      </c>
      <c r="E23" s="37">
        <v>0.05</v>
      </c>
      <c r="F23" s="38">
        <f t="shared" si="2"/>
        <v>45</v>
      </c>
      <c r="G23" s="37">
        <v>0.03</v>
      </c>
      <c r="H23" s="38">
        <f t="shared" si="3"/>
        <v>12</v>
      </c>
      <c r="I23" s="35"/>
      <c r="J23" s="38">
        <f t="shared" si="4"/>
        <v>0</v>
      </c>
      <c r="K23" s="35"/>
      <c r="L23" s="30">
        <f t="shared" si="6"/>
        <v>0</v>
      </c>
      <c r="M23" s="35"/>
      <c r="N23" s="38">
        <f t="shared" si="7"/>
        <v>0</v>
      </c>
      <c r="O23" s="53"/>
      <c r="P23" s="54"/>
    </row>
    <row r="24" ht="31.8" hidden="1" customHeight="1" spans="1:16">
      <c r="A24" s="33">
        <v>14</v>
      </c>
      <c r="B24" s="34" t="s">
        <v>36</v>
      </c>
      <c r="C24" s="35">
        <f t="shared" si="0"/>
        <v>1.01</v>
      </c>
      <c r="D24" s="36">
        <f t="shared" si="8"/>
        <v>337.3</v>
      </c>
      <c r="E24" s="37">
        <v>0.059</v>
      </c>
      <c r="F24" s="38">
        <f t="shared" si="2"/>
        <v>53.1</v>
      </c>
      <c r="G24" s="37">
        <v>0.02</v>
      </c>
      <c r="H24" s="38">
        <f t="shared" si="3"/>
        <v>8</v>
      </c>
      <c r="I24" s="35">
        <v>0.2</v>
      </c>
      <c r="J24" s="38">
        <f t="shared" si="4"/>
        <v>130</v>
      </c>
      <c r="K24" s="35">
        <v>0.731</v>
      </c>
      <c r="L24" s="30">
        <f t="shared" si="6"/>
        <v>146.2</v>
      </c>
      <c r="M24" s="9"/>
      <c r="N24" s="38"/>
      <c r="O24" s="53"/>
      <c r="P24" s="54"/>
    </row>
    <row r="25" ht="31.8" hidden="1" customHeight="1" spans="1:16">
      <c r="A25" s="33">
        <v>15</v>
      </c>
      <c r="B25" s="34" t="s">
        <v>37</v>
      </c>
      <c r="C25" s="35">
        <f t="shared" si="0"/>
        <v>0.15</v>
      </c>
      <c r="D25" s="36">
        <f t="shared" si="8"/>
        <v>52.5</v>
      </c>
      <c r="E25" s="37"/>
      <c r="F25" s="38">
        <f t="shared" si="2"/>
        <v>0</v>
      </c>
      <c r="G25" s="37"/>
      <c r="H25" s="38">
        <f t="shared" si="3"/>
        <v>0</v>
      </c>
      <c r="I25" s="35">
        <v>0.05</v>
      </c>
      <c r="J25" s="38">
        <f t="shared" si="4"/>
        <v>32.5</v>
      </c>
      <c r="K25" s="35">
        <v>0.1</v>
      </c>
      <c r="L25" s="35">
        <f t="shared" si="6"/>
        <v>20</v>
      </c>
      <c r="M25" s="35"/>
      <c r="N25" s="38">
        <f t="shared" ref="N25:N38" si="13">M25*200</f>
        <v>0</v>
      </c>
      <c r="O25" s="53"/>
      <c r="P25" s="54"/>
    </row>
    <row r="26" ht="31.8" hidden="1" customHeight="1" spans="1:16">
      <c r="A26" s="33">
        <v>16</v>
      </c>
      <c r="B26" s="34" t="s">
        <v>38</v>
      </c>
      <c r="C26" s="35">
        <f t="shared" si="0"/>
        <v>0.3</v>
      </c>
      <c r="D26" s="36">
        <f t="shared" si="8"/>
        <v>195</v>
      </c>
      <c r="E26" s="37"/>
      <c r="F26" s="38">
        <f t="shared" si="2"/>
        <v>0</v>
      </c>
      <c r="G26" s="37"/>
      <c r="H26" s="38">
        <f t="shared" si="3"/>
        <v>0</v>
      </c>
      <c r="I26" s="35">
        <v>0.3</v>
      </c>
      <c r="J26" s="38">
        <f t="shared" si="4"/>
        <v>195</v>
      </c>
      <c r="K26" s="35"/>
      <c r="L26" s="35">
        <f t="shared" si="6"/>
        <v>0</v>
      </c>
      <c r="M26" s="35"/>
      <c r="N26" s="38">
        <f t="shared" si="13"/>
        <v>0</v>
      </c>
      <c r="O26" s="53"/>
      <c r="P26" s="54"/>
    </row>
    <row r="27" s="4" customFormat="1" ht="31.8" hidden="1" customHeight="1" spans="1:16">
      <c r="A27" s="28" t="s">
        <v>39</v>
      </c>
      <c r="B27" s="41" t="s">
        <v>40</v>
      </c>
      <c r="C27" s="30">
        <f t="shared" si="0"/>
        <v>0.4571</v>
      </c>
      <c r="D27" s="32">
        <f t="shared" si="8"/>
        <v>330.34</v>
      </c>
      <c r="E27" s="30">
        <f t="shared" ref="E27:I27" si="14">SUM(E28:E29)</f>
        <v>0.265</v>
      </c>
      <c r="F27" s="31">
        <f t="shared" si="2"/>
        <v>238.5</v>
      </c>
      <c r="G27" s="30">
        <f t="shared" si="14"/>
        <v>0.1321</v>
      </c>
      <c r="H27" s="31">
        <f t="shared" si="3"/>
        <v>52.84</v>
      </c>
      <c r="I27" s="30">
        <f t="shared" si="14"/>
        <v>0.06</v>
      </c>
      <c r="J27" s="31">
        <f t="shared" si="4"/>
        <v>39</v>
      </c>
      <c r="K27" s="30">
        <f>SUM(K28:K29)</f>
        <v>0</v>
      </c>
      <c r="L27" s="30">
        <f t="shared" si="6"/>
        <v>0</v>
      </c>
      <c r="M27" s="30">
        <f>SUM(M28:M29)</f>
        <v>0</v>
      </c>
      <c r="N27" s="31">
        <f t="shared" si="13"/>
        <v>0</v>
      </c>
      <c r="O27" s="51"/>
      <c r="P27" s="52"/>
    </row>
    <row r="28" ht="31.8" hidden="1" customHeight="1" spans="1:16">
      <c r="A28" s="33">
        <v>17</v>
      </c>
      <c r="B28" s="34" t="s">
        <v>41</v>
      </c>
      <c r="C28" s="35">
        <f t="shared" si="0"/>
        <v>0.3921</v>
      </c>
      <c r="D28" s="36">
        <f t="shared" si="8"/>
        <v>271.84</v>
      </c>
      <c r="E28" s="35">
        <v>0.2</v>
      </c>
      <c r="F28" s="38">
        <f t="shared" si="2"/>
        <v>180</v>
      </c>
      <c r="G28" s="35">
        <v>0.1321</v>
      </c>
      <c r="H28" s="38">
        <f t="shared" si="3"/>
        <v>52.84</v>
      </c>
      <c r="I28" s="35">
        <v>0.06</v>
      </c>
      <c r="J28" s="38">
        <f t="shared" si="4"/>
        <v>39</v>
      </c>
      <c r="K28" s="35"/>
      <c r="L28" s="35">
        <f t="shared" si="6"/>
        <v>0</v>
      </c>
      <c r="M28" s="35"/>
      <c r="N28" s="38">
        <f t="shared" si="13"/>
        <v>0</v>
      </c>
      <c r="O28" s="53"/>
      <c r="P28" s="54"/>
    </row>
    <row r="29" ht="31.8" hidden="1" customHeight="1" spans="1:16">
      <c r="A29" s="33">
        <v>18</v>
      </c>
      <c r="B29" s="34" t="s">
        <v>42</v>
      </c>
      <c r="C29" s="35">
        <f t="shared" si="0"/>
        <v>0.065</v>
      </c>
      <c r="D29" s="36">
        <f t="shared" si="8"/>
        <v>58.5</v>
      </c>
      <c r="E29" s="35">
        <v>0.065</v>
      </c>
      <c r="F29" s="38">
        <f t="shared" si="2"/>
        <v>58.5</v>
      </c>
      <c r="G29" s="35"/>
      <c r="H29" s="38">
        <f t="shared" si="3"/>
        <v>0</v>
      </c>
      <c r="I29" s="35"/>
      <c r="J29" s="38">
        <f t="shared" si="4"/>
        <v>0</v>
      </c>
      <c r="K29" s="35"/>
      <c r="L29" s="35">
        <f t="shared" si="6"/>
        <v>0</v>
      </c>
      <c r="M29" s="35"/>
      <c r="N29" s="38">
        <f t="shared" si="13"/>
        <v>0</v>
      </c>
      <c r="O29" s="53"/>
      <c r="P29" s="54"/>
    </row>
    <row r="30" s="4" customFormat="1" ht="31.8" hidden="1" customHeight="1" spans="1:16">
      <c r="A30" s="28" t="s">
        <v>43</v>
      </c>
      <c r="B30" s="28" t="s">
        <v>44</v>
      </c>
      <c r="C30" s="30">
        <f t="shared" si="0"/>
        <v>0.15</v>
      </c>
      <c r="D30" s="32">
        <f t="shared" si="8"/>
        <v>85</v>
      </c>
      <c r="E30" s="39">
        <f t="shared" ref="E30:I30" si="15">SUM(E31:E31)</f>
        <v>0</v>
      </c>
      <c r="F30" s="31">
        <f t="shared" si="2"/>
        <v>0</v>
      </c>
      <c r="G30" s="39">
        <f t="shared" si="15"/>
        <v>0.05</v>
      </c>
      <c r="H30" s="31">
        <f t="shared" si="3"/>
        <v>20</v>
      </c>
      <c r="I30" s="39">
        <f t="shared" si="15"/>
        <v>0.1</v>
      </c>
      <c r="J30" s="31">
        <f t="shared" si="4"/>
        <v>65</v>
      </c>
      <c r="K30" s="39">
        <f>SUM(K31:K31)</f>
        <v>0</v>
      </c>
      <c r="L30" s="30">
        <f t="shared" si="6"/>
        <v>0</v>
      </c>
      <c r="M30" s="39">
        <f>SUM(M31:M31)</f>
        <v>0</v>
      </c>
      <c r="N30" s="31">
        <f t="shared" si="13"/>
        <v>0</v>
      </c>
      <c r="O30" s="51"/>
      <c r="P30" s="52"/>
    </row>
    <row r="31" s="5" customFormat="1" ht="31.8" hidden="1" customHeight="1" spans="1:16">
      <c r="A31" s="33">
        <v>19</v>
      </c>
      <c r="B31" s="34" t="s">
        <v>45</v>
      </c>
      <c r="C31" s="35">
        <f t="shared" si="0"/>
        <v>0.15</v>
      </c>
      <c r="D31" s="36">
        <f t="shared" si="8"/>
        <v>85</v>
      </c>
      <c r="E31" s="37"/>
      <c r="F31" s="38">
        <f t="shared" si="2"/>
        <v>0</v>
      </c>
      <c r="G31" s="37">
        <v>0.05</v>
      </c>
      <c r="H31" s="38">
        <f t="shared" si="3"/>
        <v>20</v>
      </c>
      <c r="I31" s="35">
        <v>0.1</v>
      </c>
      <c r="J31" s="38">
        <f t="shared" si="4"/>
        <v>65</v>
      </c>
      <c r="K31" s="56"/>
      <c r="L31" s="35">
        <f t="shared" si="6"/>
        <v>0</v>
      </c>
      <c r="M31" s="56"/>
      <c r="N31" s="38">
        <f t="shared" si="13"/>
        <v>0</v>
      </c>
      <c r="O31" s="57"/>
      <c r="P31" s="58"/>
    </row>
    <row r="32" s="4" customFormat="1" ht="31.8" hidden="1" customHeight="1" spans="1:16">
      <c r="A32" s="28" t="s">
        <v>46</v>
      </c>
      <c r="B32" s="28" t="s">
        <v>47</v>
      </c>
      <c r="C32" s="30">
        <f t="shared" si="0"/>
        <v>2.3236</v>
      </c>
      <c r="D32" s="32">
        <f t="shared" si="8"/>
        <v>1303.265</v>
      </c>
      <c r="E32" s="39">
        <f t="shared" ref="E32:I32" si="16">SUM(E33:E37)</f>
        <v>0.4</v>
      </c>
      <c r="F32" s="31">
        <f t="shared" si="2"/>
        <v>360</v>
      </c>
      <c r="G32" s="39">
        <f t="shared" si="16"/>
        <v>1.2283</v>
      </c>
      <c r="H32" s="31">
        <f t="shared" si="3"/>
        <v>491.32</v>
      </c>
      <c r="I32" s="39">
        <f t="shared" si="16"/>
        <v>0.6953</v>
      </c>
      <c r="J32" s="31">
        <f t="shared" si="4"/>
        <v>451.945</v>
      </c>
      <c r="K32" s="39">
        <f>SUM(K33:K37)</f>
        <v>0</v>
      </c>
      <c r="L32" s="30">
        <f t="shared" si="6"/>
        <v>0</v>
      </c>
      <c r="M32" s="39">
        <f>SUM(M33:M37)</f>
        <v>0</v>
      </c>
      <c r="N32" s="31">
        <f t="shared" si="13"/>
        <v>0</v>
      </c>
      <c r="O32" s="51"/>
      <c r="P32" s="52"/>
    </row>
    <row r="33" s="3" customFormat="1" ht="31.8" hidden="1" customHeight="1" spans="1:16">
      <c r="A33" s="33">
        <v>20</v>
      </c>
      <c r="B33" s="40" t="s">
        <v>48</v>
      </c>
      <c r="C33" s="35">
        <f t="shared" si="0"/>
        <v>0.7</v>
      </c>
      <c r="D33" s="36">
        <f t="shared" si="8"/>
        <v>355</v>
      </c>
      <c r="E33" s="37">
        <v>0.1</v>
      </c>
      <c r="F33" s="38">
        <f t="shared" si="2"/>
        <v>90</v>
      </c>
      <c r="G33" s="37">
        <v>0.5</v>
      </c>
      <c r="H33" s="38">
        <f t="shared" si="3"/>
        <v>200</v>
      </c>
      <c r="I33" s="35">
        <v>0.1</v>
      </c>
      <c r="J33" s="38">
        <f t="shared" si="4"/>
        <v>65</v>
      </c>
      <c r="K33" s="35"/>
      <c r="L33" s="35">
        <f t="shared" si="6"/>
        <v>0</v>
      </c>
      <c r="M33" s="35"/>
      <c r="N33" s="38">
        <f t="shared" si="13"/>
        <v>0</v>
      </c>
      <c r="O33" s="55"/>
      <c r="P33" s="49"/>
    </row>
    <row r="34" ht="31.8" hidden="1" customHeight="1" spans="1:16">
      <c r="A34" s="33">
        <v>21</v>
      </c>
      <c r="B34" s="34" t="s">
        <v>49</v>
      </c>
      <c r="C34" s="35">
        <f t="shared" si="0"/>
        <v>0.5</v>
      </c>
      <c r="D34" s="36">
        <f t="shared" si="8"/>
        <v>325</v>
      </c>
      <c r="E34" s="37"/>
      <c r="F34" s="38">
        <f t="shared" si="2"/>
        <v>0</v>
      </c>
      <c r="G34" s="37"/>
      <c r="H34" s="38">
        <f t="shared" si="3"/>
        <v>0</v>
      </c>
      <c r="I34" s="35">
        <v>0.5</v>
      </c>
      <c r="J34" s="38">
        <f t="shared" si="4"/>
        <v>325</v>
      </c>
      <c r="K34" s="35"/>
      <c r="L34" s="35">
        <f t="shared" si="6"/>
        <v>0</v>
      </c>
      <c r="M34" s="35"/>
      <c r="N34" s="38">
        <f t="shared" si="13"/>
        <v>0</v>
      </c>
      <c r="O34" s="53"/>
      <c r="P34" s="54"/>
    </row>
    <row r="35" ht="31.8" hidden="1" customHeight="1" spans="1:16">
      <c r="A35" s="33">
        <v>22</v>
      </c>
      <c r="B35" s="34" t="s">
        <v>50</v>
      </c>
      <c r="C35" s="35">
        <f t="shared" si="0"/>
        <v>0.1236</v>
      </c>
      <c r="D35" s="36">
        <f t="shared" si="8"/>
        <v>73.265</v>
      </c>
      <c r="E35" s="37"/>
      <c r="F35" s="38">
        <f t="shared" si="2"/>
        <v>0</v>
      </c>
      <c r="G35" s="37">
        <v>0.0283</v>
      </c>
      <c r="H35" s="38">
        <f t="shared" si="3"/>
        <v>11.32</v>
      </c>
      <c r="I35" s="35">
        <v>0.0953</v>
      </c>
      <c r="J35" s="38">
        <f t="shared" si="4"/>
        <v>61.945</v>
      </c>
      <c r="K35" s="35"/>
      <c r="L35" s="35">
        <f t="shared" si="6"/>
        <v>0</v>
      </c>
      <c r="M35" s="35"/>
      <c r="N35" s="38">
        <f t="shared" si="13"/>
        <v>0</v>
      </c>
      <c r="O35" s="53"/>
      <c r="P35" s="54"/>
    </row>
    <row r="36" s="3" customFormat="1" ht="31.8" hidden="1" customHeight="1" spans="1:16">
      <c r="A36" s="33">
        <v>23</v>
      </c>
      <c r="B36" s="40" t="s">
        <v>51</v>
      </c>
      <c r="C36" s="35">
        <f t="shared" si="0"/>
        <v>0.4</v>
      </c>
      <c r="D36" s="36">
        <f t="shared" si="8"/>
        <v>160</v>
      </c>
      <c r="E36" s="37"/>
      <c r="F36" s="38">
        <f t="shared" si="2"/>
        <v>0</v>
      </c>
      <c r="G36" s="37">
        <v>0.4</v>
      </c>
      <c r="H36" s="38">
        <f t="shared" si="3"/>
        <v>160</v>
      </c>
      <c r="I36" s="35"/>
      <c r="J36" s="38">
        <f t="shared" si="4"/>
        <v>0</v>
      </c>
      <c r="K36" s="35"/>
      <c r="L36" s="35">
        <f t="shared" si="6"/>
        <v>0</v>
      </c>
      <c r="M36" s="35"/>
      <c r="N36" s="38">
        <f t="shared" si="13"/>
        <v>0</v>
      </c>
      <c r="O36" s="55"/>
      <c r="P36" s="49"/>
    </row>
    <row r="37" s="4" customFormat="1" ht="31.8" hidden="1" customHeight="1" spans="1:16">
      <c r="A37" s="33">
        <v>24</v>
      </c>
      <c r="B37" s="34" t="s">
        <v>52</v>
      </c>
      <c r="C37" s="35">
        <f t="shared" si="0"/>
        <v>0.6</v>
      </c>
      <c r="D37" s="36">
        <f t="shared" si="8"/>
        <v>390</v>
      </c>
      <c r="E37" s="37">
        <v>0.3</v>
      </c>
      <c r="F37" s="38">
        <f t="shared" si="2"/>
        <v>270</v>
      </c>
      <c r="G37" s="37">
        <v>0.3</v>
      </c>
      <c r="H37" s="38">
        <f t="shared" si="3"/>
        <v>120</v>
      </c>
      <c r="I37" s="35"/>
      <c r="J37" s="38">
        <f t="shared" si="4"/>
        <v>0</v>
      </c>
      <c r="K37" s="35"/>
      <c r="L37" s="35">
        <f t="shared" si="6"/>
        <v>0</v>
      </c>
      <c r="M37" s="35"/>
      <c r="N37" s="38">
        <f t="shared" si="13"/>
        <v>0</v>
      </c>
      <c r="O37" s="51"/>
      <c r="P37" s="52"/>
    </row>
    <row r="38" s="4" customFormat="1" ht="31.8" hidden="1" customHeight="1" spans="1:16">
      <c r="A38" s="28" t="s">
        <v>53</v>
      </c>
      <c r="B38" s="28" t="s">
        <v>54</v>
      </c>
      <c r="C38" s="30">
        <f t="shared" si="0"/>
        <v>0.1</v>
      </c>
      <c r="D38" s="32">
        <f>F38+H38+J38+L38+N38+P38</f>
        <v>115.2</v>
      </c>
      <c r="E38" s="39">
        <f t="shared" ref="E38:I38" si="17">SUM(E40:E40)</f>
        <v>0</v>
      </c>
      <c r="F38" s="31">
        <f t="shared" si="2"/>
        <v>0</v>
      </c>
      <c r="G38" s="39">
        <f t="shared" si="17"/>
        <v>0</v>
      </c>
      <c r="H38" s="31">
        <f t="shared" si="3"/>
        <v>0</v>
      </c>
      <c r="I38" s="39">
        <f t="shared" si="17"/>
        <v>0.1</v>
      </c>
      <c r="J38" s="31">
        <f t="shared" si="4"/>
        <v>65</v>
      </c>
      <c r="K38" s="39">
        <f>SUM(K40:K40)</f>
        <v>0</v>
      </c>
      <c r="L38" s="30">
        <f t="shared" si="6"/>
        <v>0</v>
      </c>
      <c r="M38" s="39">
        <f>SUM(M40:M40)</f>
        <v>0</v>
      </c>
      <c r="N38" s="31">
        <f t="shared" si="13"/>
        <v>0</v>
      </c>
      <c r="O38" s="51"/>
      <c r="P38" s="31">
        <f>P39</f>
        <v>50.2</v>
      </c>
    </row>
    <row r="39" s="4" customFormat="1" ht="87" hidden="1" customHeight="1" spans="1:16">
      <c r="A39" s="33">
        <v>25</v>
      </c>
      <c r="B39" s="40" t="s">
        <v>55</v>
      </c>
      <c r="C39" s="30"/>
      <c r="D39" s="36">
        <f>F39+H39+J39+L39+N39+P39</f>
        <v>50.2</v>
      </c>
      <c r="E39" s="39"/>
      <c r="F39" s="31"/>
      <c r="G39" s="39"/>
      <c r="H39" s="31"/>
      <c r="I39" s="39"/>
      <c r="J39" s="31"/>
      <c r="K39" s="39"/>
      <c r="L39" s="30"/>
      <c r="M39" s="39"/>
      <c r="N39" s="31"/>
      <c r="O39" s="59" t="s">
        <v>56</v>
      </c>
      <c r="P39" s="38">
        <v>50.2</v>
      </c>
    </row>
    <row r="40" ht="31.8" hidden="1" customHeight="1" spans="1:16">
      <c r="A40" s="33">
        <v>26</v>
      </c>
      <c r="B40" s="34" t="s">
        <v>57</v>
      </c>
      <c r="C40" s="35">
        <f t="shared" ref="C40:C50" si="18">E40+G40+I40+K40+M40</f>
        <v>0.1</v>
      </c>
      <c r="D40" s="36">
        <f t="shared" ref="D40:D49" si="19">F40+H40+J40+L40+N40</f>
        <v>65</v>
      </c>
      <c r="E40" s="37"/>
      <c r="F40" s="38">
        <f t="shared" ref="F40:F50" si="20">E40*900</f>
        <v>0</v>
      </c>
      <c r="G40" s="37"/>
      <c r="H40" s="38">
        <f t="shared" ref="H40:H50" si="21">G40*400</f>
        <v>0</v>
      </c>
      <c r="I40" s="35">
        <v>0.1</v>
      </c>
      <c r="J40" s="38">
        <f t="shared" ref="J40:J50" si="22">I40*650</f>
        <v>65</v>
      </c>
      <c r="K40" s="35"/>
      <c r="L40" s="35">
        <f t="shared" ref="L40:L50" si="23">K40*200</f>
        <v>0</v>
      </c>
      <c r="M40" s="35"/>
      <c r="N40" s="38">
        <f t="shared" ref="N40:N50" si="24">M40*200</f>
        <v>0</v>
      </c>
      <c r="O40" s="60"/>
      <c r="P40" s="54"/>
    </row>
    <row r="41" s="4" customFormat="1" ht="31.8" hidden="1" customHeight="1" spans="1:16">
      <c r="A41" s="28" t="s">
        <v>58</v>
      </c>
      <c r="B41" s="28" t="s">
        <v>59</v>
      </c>
      <c r="C41" s="30">
        <f t="shared" si="18"/>
        <v>4.01</v>
      </c>
      <c r="D41" s="32">
        <f t="shared" si="19"/>
        <v>1519</v>
      </c>
      <c r="E41" s="39">
        <f t="shared" ref="E41:I41" si="25">SUM(E42:E44)</f>
        <v>0.03</v>
      </c>
      <c r="F41" s="31">
        <f t="shared" si="20"/>
        <v>27</v>
      </c>
      <c r="G41" s="39">
        <f t="shared" si="25"/>
        <v>0.78</v>
      </c>
      <c r="H41" s="31">
        <f t="shared" si="21"/>
        <v>312</v>
      </c>
      <c r="I41" s="39">
        <f t="shared" si="25"/>
        <v>1.2</v>
      </c>
      <c r="J41" s="31">
        <f t="shared" si="22"/>
        <v>780</v>
      </c>
      <c r="K41" s="39">
        <f>SUM(K42:K44)</f>
        <v>1</v>
      </c>
      <c r="L41" s="30">
        <f t="shared" si="23"/>
        <v>200</v>
      </c>
      <c r="M41" s="39">
        <f>SUM(M42:M44)</f>
        <v>1</v>
      </c>
      <c r="N41" s="31">
        <f t="shared" si="24"/>
        <v>200</v>
      </c>
      <c r="O41" s="61"/>
      <c r="P41" s="52"/>
    </row>
    <row r="42" ht="31.8" hidden="1" customHeight="1" spans="1:16">
      <c r="A42" s="33">
        <v>27</v>
      </c>
      <c r="B42" s="34" t="s">
        <v>60</v>
      </c>
      <c r="C42" s="35">
        <f t="shared" si="18"/>
        <v>0.71</v>
      </c>
      <c r="D42" s="36">
        <f t="shared" si="19"/>
        <v>284</v>
      </c>
      <c r="E42" s="37"/>
      <c r="F42" s="38">
        <f t="shared" si="20"/>
        <v>0</v>
      </c>
      <c r="G42" s="37">
        <v>0.71</v>
      </c>
      <c r="H42" s="38">
        <f t="shared" si="21"/>
        <v>284</v>
      </c>
      <c r="I42" s="35"/>
      <c r="J42" s="38">
        <f t="shared" si="22"/>
        <v>0</v>
      </c>
      <c r="K42" s="35"/>
      <c r="L42" s="35">
        <f t="shared" si="23"/>
        <v>0</v>
      </c>
      <c r="M42" s="35"/>
      <c r="N42" s="38">
        <f t="shared" si="24"/>
        <v>0</v>
      </c>
      <c r="O42" s="60"/>
      <c r="P42" s="54"/>
    </row>
    <row r="43" ht="31.8" hidden="1" customHeight="1" spans="1:16">
      <c r="A43" s="33">
        <v>28</v>
      </c>
      <c r="B43" s="34" t="s">
        <v>61</v>
      </c>
      <c r="C43" s="35">
        <f t="shared" si="18"/>
        <v>2.6</v>
      </c>
      <c r="D43" s="36">
        <f t="shared" si="19"/>
        <v>780</v>
      </c>
      <c r="E43" s="37">
        <v>0.03</v>
      </c>
      <c r="F43" s="38">
        <f t="shared" si="20"/>
        <v>27</v>
      </c>
      <c r="G43" s="37">
        <v>0.07</v>
      </c>
      <c r="H43" s="38">
        <f t="shared" si="21"/>
        <v>28</v>
      </c>
      <c r="I43" s="35">
        <v>0.5</v>
      </c>
      <c r="J43" s="38">
        <f t="shared" si="22"/>
        <v>325</v>
      </c>
      <c r="K43" s="35">
        <v>1</v>
      </c>
      <c r="L43" s="35">
        <f t="shared" si="23"/>
        <v>200</v>
      </c>
      <c r="M43" s="35">
        <v>1</v>
      </c>
      <c r="N43" s="38">
        <f t="shared" si="24"/>
        <v>200</v>
      </c>
      <c r="O43" s="60"/>
      <c r="P43" s="54"/>
    </row>
    <row r="44" ht="31.8" hidden="1" customHeight="1" spans="1:16">
      <c r="A44" s="33">
        <v>29</v>
      </c>
      <c r="B44" s="34" t="s">
        <v>62</v>
      </c>
      <c r="C44" s="35">
        <f t="shared" si="18"/>
        <v>0.7</v>
      </c>
      <c r="D44" s="36">
        <f t="shared" si="19"/>
        <v>455</v>
      </c>
      <c r="E44" s="37"/>
      <c r="F44" s="38">
        <f t="shared" si="20"/>
        <v>0</v>
      </c>
      <c r="G44" s="37"/>
      <c r="H44" s="38">
        <f t="shared" si="21"/>
        <v>0</v>
      </c>
      <c r="I44" s="35">
        <v>0.7</v>
      </c>
      <c r="J44" s="38">
        <f t="shared" si="22"/>
        <v>455</v>
      </c>
      <c r="K44" s="35"/>
      <c r="L44" s="35">
        <f t="shared" si="23"/>
        <v>0</v>
      </c>
      <c r="M44" s="35"/>
      <c r="N44" s="38">
        <f t="shared" si="24"/>
        <v>0</v>
      </c>
      <c r="O44" s="60"/>
      <c r="P44" s="54"/>
    </row>
    <row r="45" s="4" customFormat="1" ht="31.8" hidden="1" customHeight="1" spans="1:16">
      <c r="A45" s="28" t="s">
        <v>63</v>
      </c>
      <c r="B45" s="28" t="s">
        <v>64</v>
      </c>
      <c r="C45" s="30">
        <f t="shared" si="18"/>
        <v>2.9</v>
      </c>
      <c r="D45" s="32">
        <f t="shared" si="19"/>
        <v>1385</v>
      </c>
      <c r="E45" s="39">
        <f t="shared" ref="E45:I45" si="26">SUM(E46:E49)</f>
        <v>0.3</v>
      </c>
      <c r="F45" s="31">
        <f t="shared" si="20"/>
        <v>270</v>
      </c>
      <c r="G45" s="39">
        <f t="shared" si="26"/>
        <v>0.5</v>
      </c>
      <c r="H45" s="31">
        <f t="shared" si="21"/>
        <v>200</v>
      </c>
      <c r="I45" s="39">
        <f t="shared" si="26"/>
        <v>1.1</v>
      </c>
      <c r="J45" s="31">
        <f t="shared" si="22"/>
        <v>715</v>
      </c>
      <c r="K45" s="39">
        <f>SUM(K46:K49)</f>
        <v>0</v>
      </c>
      <c r="L45" s="30">
        <f t="shared" si="23"/>
        <v>0</v>
      </c>
      <c r="M45" s="39">
        <f>SUM(M46:M49)</f>
        <v>1</v>
      </c>
      <c r="N45" s="31">
        <f t="shared" si="24"/>
        <v>200</v>
      </c>
      <c r="O45" s="61"/>
      <c r="P45" s="52"/>
    </row>
    <row r="46" ht="31.8" hidden="1" customHeight="1" spans="1:16">
      <c r="A46" s="33">
        <v>30</v>
      </c>
      <c r="B46" s="34" t="s">
        <v>65</v>
      </c>
      <c r="C46" s="35">
        <f t="shared" si="18"/>
        <v>0.5</v>
      </c>
      <c r="D46" s="36">
        <f t="shared" si="19"/>
        <v>200</v>
      </c>
      <c r="E46" s="37"/>
      <c r="F46" s="38">
        <f t="shared" si="20"/>
        <v>0</v>
      </c>
      <c r="G46" s="37">
        <v>0.5</v>
      </c>
      <c r="H46" s="38">
        <f t="shared" si="21"/>
        <v>200</v>
      </c>
      <c r="I46" s="35"/>
      <c r="J46" s="38">
        <f t="shared" si="22"/>
        <v>0</v>
      </c>
      <c r="K46" s="35"/>
      <c r="L46" s="35">
        <f t="shared" si="23"/>
        <v>0</v>
      </c>
      <c r="M46" s="35"/>
      <c r="N46" s="38">
        <f t="shared" si="24"/>
        <v>0</v>
      </c>
      <c r="O46" s="60"/>
      <c r="P46" s="54"/>
    </row>
    <row r="47" ht="31.8" hidden="1" customHeight="1" spans="1:16">
      <c r="A47" s="33">
        <v>31</v>
      </c>
      <c r="B47" s="34" t="s">
        <v>66</v>
      </c>
      <c r="C47" s="35">
        <f t="shared" si="18"/>
        <v>1.1</v>
      </c>
      <c r="D47" s="36">
        <f t="shared" si="19"/>
        <v>715</v>
      </c>
      <c r="E47" s="37"/>
      <c r="F47" s="38">
        <f t="shared" si="20"/>
        <v>0</v>
      </c>
      <c r="G47" s="37"/>
      <c r="H47" s="38">
        <f t="shared" si="21"/>
        <v>0</v>
      </c>
      <c r="I47" s="35">
        <v>1.1</v>
      </c>
      <c r="J47" s="38">
        <f t="shared" si="22"/>
        <v>715</v>
      </c>
      <c r="K47" s="35"/>
      <c r="L47" s="35">
        <f t="shared" si="23"/>
        <v>0</v>
      </c>
      <c r="M47" s="35"/>
      <c r="N47" s="38">
        <f t="shared" si="24"/>
        <v>0</v>
      </c>
      <c r="O47" s="60"/>
      <c r="P47" s="54"/>
    </row>
    <row r="48" ht="31.8" hidden="1" customHeight="1" spans="1:16">
      <c r="A48" s="33">
        <v>32</v>
      </c>
      <c r="B48" s="34" t="s">
        <v>67</v>
      </c>
      <c r="C48" s="35">
        <f t="shared" si="18"/>
        <v>0.3</v>
      </c>
      <c r="D48" s="36">
        <f t="shared" si="19"/>
        <v>270</v>
      </c>
      <c r="E48" s="37">
        <v>0.3</v>
      </c>
      <c r="F48" s="38">
        <f t="shared" si="20"/>
        <v>270</v>
      </c>
      <c r="G48" s="37"/>
      <c r="H48" s="38">
        <f t="shared" si="21"/>
        <v>0</v>
      </c>
      <c r="I48" s="35"/>
      <c r="J48" s="38">
        <f t="shared" si="22"/>
        <v>0</v>
      </c>
      <c r="K48" s="35"/>
      <c r="L48" s="35">
        <f t="shared" si="23"/>
        <v>0</v>
      </c>
      <c r="M48" s="35"/>
      <c r="N48" s="38">
        <f t="shared" si="24"/>
        <v>0</v>
      </c>
      <c r="O48" s="60"/>
      <c r="P48" s="54"/>
    </row>
    <row r="49" s="4" customFormat="1" ht="31.8" hidden="1" customHeight="1" spans="1:16">
      <c r="A49" s="33">
        <v>33</v>
      </c>
      <c r="B49" s="42" t="s">
        <v>68</v>
      </c>
      <c r="C49" s="35">
        <f t="shared" si="18"/>
        <v>1</v>
      </c>
      <c r="D49" s="36">
        <f t="shared" si="19"/>
        <v>200</v>
      </c>
      <c r="E49" s="37"/>
      <c r="F49" s="38">
        <f t="shared" si="20"/>
        <v>0</v>
      </c>
      <c r="G49" s="37"/>
      <c r="H49" s="38">
        <f t="shared" si="21"/>
        <v>0</v>
      </c>
      <c r="I49" s="35"/>
      <c r="J49" s="38">
        <f t="shared" si="22"/>
        <v>0</v>
      </c>
      <c r="K49" s="35"/>
      <c r="L49" s="35">
        <f t="shared" si="23"/>
        <v>0</v>
      </c>
      <c r="M49" s="35">
        <v>1</v>
      </c>
      <c r="N49" s="38">
        <f t="shared" si="24"/>
        <v>200</v>
      </c>
      <c r="O49" s="61"/>
      <c r="P49" s="52"/>
    </row>
    <row r="50" s="4" customFormat="1" ht="31.8" hidden="1" customHeight="1" spans="1:17">
      <c r="A50" s="28" t="s">
        <v>69</v>
      </c>
      <c r="B50" s="28" t="s">
        <v>70</v>
      </c>
      <c r="C50" s="30">
        <f t="shared" si="18"/>
        <v>6.8785</v>
      </c>
      <c r="D50" s="32">
        <f>F50+H50+J50+L50+N50+P50</f>
        <v>1812.45</v>
      </c>
      <c r="E50" s="39">
        <f t="shared" ref="E50:I50" si="27">SUM(E52:E55)</f>
        <v>0.3335</v>
      </c>
      <c r="F50" s="31">
        <f t="shared" si="20"/>
        <v>300.15</v>
      </c>
      <c r="G50" s="39">
        <f t="shared" si="27"/>
        <v>0</v>
      </c>
      <c r="H50" s="31">
        <f t="shared" si="21"/>
        <v>0</v>
      </c>
      <c r="I50" s="39">
        <f t="shared" si="27"/>
        <v>0.25</v>
      </c>
      <c r="J50" s="31">
        <f t="shared" si="22"/>
        <v>162.5</v>
      </c>
      <c r="K50" s="39">
        <f>SUM(K52:K55)</f>
        <v>3</v>
      </c>
      <c r="L50" s="30">
        <f t="shared" si="23"/>
        <v>600</v>
      </c>
      <c r="M50" s="39">
        <f>SUM(M52:M55)</f>
        <v>3.295</v>
      </c>
      <c r="N50" s="31">
        <f t="shared" si="24"/>
        <v>659</v>
      </c>
      <c r="O50" s="61"/>
      <c r="P50" s="38">
        <f>P51</f>
        <v>90.8</v>
      </c>
      <c r="Q50" s="63"/>
    </row>
    <row r="51" s="4" customFormat="1" ht="71" hidden="1" customHeight="1" spans="1:17">
      <c r="A51" s="33">
        <v>34</v>
      </c>
      <c r="B51" s="34" t="s">
        <v>71</v>
      </c>
      <c r="C51" s="30"/>
      <c r="D51" s="36">
        <f>F51+H51+J51+L51+N51+P51</f>
        <v>90.8</v>
      </c>
      <c r="E51" s="39"/>
      <c r="F51" s="31"/>
      <c r="G51" s="39"/>
      <c r="H51" s="31"/>
      <c r="I51" s="39"/>
      <c r="J51" s="31"/>
      <c r="K51" s="39"/>
      <c r="L51" s="30"/>
      <c r="M51" s="39"/>
      <c r="N51" s="31"/>
      <c r="O51" s="59" t="s">
        <v>72</v>
      </c>
      <c r="P51" s="38">
        <v>90.8</v>
      </c>
      <c r="Q51" s="63"/>
    </row>
    <row r="52" ht="31.8" hidden="1" customHeight="1" spans="1:16">
      <c r="A52" s="33">
        <v>35</v>
      </c>
      <c r="B52" s="34" t="s">
        <v>73</v>
      </c>
      <c r="C52" s="35">
        <f t="shared" ref="C52:C67" si="28">E52+G52+I52+K52+M52</f>
        <v>0.0335</v>
      </c>
      <c r="D52" s="36">
        <f t="shared" ref="D52:D67" si="29">F52+H52+J52+L52+N52</f>
        <v>30.15</v>
      </c>
      <c r="E52" s="37">
        <v>0.0335</v>
      </c>
      <c r="F52" s="38">
        <f t="shared" ref="F52:F67" si="30">E52*900</f>
        <v>30.15</v>
      </c>
      <c r="G52" s="37"/>
      <c r="H52" s="38">
        <f t="shared" ref="H52:H67" si="31">G52*400</f>
        <v>0</v>
      </c>
      <c r="I52" s="35"/>
      <c r="J52" s="38">
        <f t="shared" ref="J52:J67" si="32">I52*650</f>
        <v>0</v>
      </c>
      <c r="K52" s="35"/>
      <c r="L52" s="35">
        <f t="shared" ref="L52:L67" si="33">K52*200</f>
        <v>0</v>
      </c>
      <c r="M52" s="35"/>
      <c r="N52" s="38">
        <f t="shared" ref="N52:N67" si="34">M52*200</f>
        <v>0</v>
      </c>
      <c r="O52" s="60"/>
      <c r="P52" s="54"/>
    </row>
    <row r="53" ht="31.8" hidden="1" customHeight="1" spans="1:16">
      <c r="A53" s="33">
        <v>36</v>
      </c>
      <c r="B53" s="34" t="s">
        <v>74</v>
      </c>
      <c r="C53" s="35">
        <f t="shared" si="28"/>
        <v>3.345</v>
      </c>
      <c r="D53" s="36">
        <f t="shared" si="29"/>
        <v>691.5</v>
      </c>
      <c r="E53" s="37"/>
      <c r="F53" s="38">
        <f t="shared" si="30"/>
        <v>0</v>
      </c>
      <c r="G53" s="37"/>
      <c r="H53" s="38">
        <f t="shared" si="31"/>
        <v>0</v>
      </c>
      <c r="I53" s="35">
        <v>0.05</v>
      </c>
      <c r="J53" s="38">
        <f t="shared" si="32"/>
        <v>32.5</v>
      </c>
      <c r="K53" s="35"/>
      <c r="L53" s="35">
        <f t="shared" si="33"/>
        <v>0</v>
      </c>
      <c r="M53" s="35">
        <v>3.295</v>
      </c>
      <c r="N53" s="38">
        <f t="shared" si="34"/>
        <v>659</v>
      </c>
      <c r="O53" s="53"/>
      <c r="P53" s="54"/>
    </row>
    <row r="54" ht="31.8" hidden="1" customHeight="1" spans="1:16">
      <c r="A54" s="33">
        <v>37</v>
      </c>
      <c r="B54" s="34" t="s">
        <v>75</v>
      </c>
      <c r="C54" s="35">
        <f t="shared" si="28"/>
        <v>0.1</v>
      </c>
      <c r="D54" s="36">
        <f t="shared" si="29"/>
        <v>90</v>
      </c>
      <c r="E54" s="37">
        <v>0.1</v>
      </c>
      <c r="F54" s="38">
        <f t="shared" si="30"/>
        <v>90</v>
      </c>
      <c r="G54" s="37"/>
      <c r="H54" s="38">
        <f t="shared" si="31"/>
        <v>0</v>
      </c>
      <c r="I54" s="35"/>
      <c r="J54" s="38">
        <f t="shared" si="32"/>
        <v>0</v>
      </c>
      <c r="K54" s="35"/>
      <c r="L54" s="35">
        <f t="shared" si="33"/>
        <v>0</v>
      </c>
      <c r="M54" s="35"/>
      <c r="N54" s="38">
        <f t="shared" si="34"/>
        <v>0</v>
      </c>
      <c r="O54" s="53"/>
      <c r="P54" s="54"/>
    </row>
    <row r="55" ht="31.8" hidden="1" customHeight="1" spans="1:16">
      <c r="A55" s="33">
        <v>38</v>
      </c>
      <c r="B55" s="34" t="s">
        <v>76</v>
      </c>
      <c r="C55" s="35">
        <f t="shared" si="28"/>
        <v>3.4</v>
      </c>
      <c r="D55" s="36">
        <f t="shared" si="29"/>
        <v>910</v>
      </c>
      <c r="E55" s="37">
        <v>0.2</v>
      </c>
      <c r="F55" s="38">
        <f t="shared" si="30"/>
        <v>180</v>
      </c>
      <c r="G55" s="37"/>
      <c r="H55" s="38">
        <f t="shared" si="31"/>
        <v>0</v>
      </c>
      <c r="I55" s="35">
        <v>0.2</v>
      </c>
      <c r="J55" s="38">
        <f t="shared" si="32"/>
        <v>130</v>
      </c>
      <c r="K55" s="35">
        <v>3</v>
      </c>
      <c r="L55" s="35">
        <f t="shared" si="33"/>
        <v>600</v>
      </c>
      <c r="M55" s="35"/>
      <c r="N55" s="38">
        <f t="shared" si="34"/>
        <v>0</v>
      </c>
      <c r="O55" s="53"/>
      <c r="P55" s="54"/>
    </row>
    <row r="56" s="4" customFormat="1" ht="31.8" customHeight="1" spans="1:16">
      <c r="A56" s="28">
        <v>1</v>
      </c>
      <c r="B56" s="28" t="s">
        <v>5</v>
      </c>
      <c r="C56" s="30">
        <f t="shared" si="28"/>
        <v>1.185</v>
      </c>
      <c r="D56" s="32">
        <f t="shared" si="29"/>
        <v>904</v>
      </c>
      <c r="E56" s="39">
        <f t="shared" ref="E56:I56" si="35">SUM(E57:E60)</f>
        <v>0.535</v>
      </c>
      <c r="F56" s="31">
        <f t="shared" si="30"/>
        <v>481.5</v>
      </c>
      <c r="G56" s="39">
        <f t="shared" si="35"/>
        <v>0</v>
      </c>
      <c r="H56" s="31">
        <f t="shared" si="31"/>
        <v>0</v>
      </c>
      <c r="I56" s="39">
        <f t="shared" si="35"/>
        <v>0.65</v>
      </c>
      <c r="J56" s="31">
        <f t="shared" si="32"/>
        <v>422.5</v>
      </c>
      <c r="K56" s="39">
        <f>SUM(K57:K60)</f>
        <v>0</v>
      </c>
      <c r="L56" s="30">
        <f t="shared" si="33"/>
        <v>0</v>
      </c>
      <c r="M56" s="39">
        <f>SUM(M57:M60)</f>
        <v>0</v>
      </c>
      <c r="N56" s="31">
        <f t="shared" si="34"/>
        <v>0</v>
      </c>
      <c r="O56" s="51"/>
      <c r="P56" s="52"/>
    </row>
    <row r="57" ht="31.8" customHeight="1" spans="1:16">
      <c r="A57" s="33">
        <v>2</v>
      </c>
      <c r="B57" s="34" t="s">
        <v>77</v>
      </c>
      <c r="C57" s="35">
        <f t="shared" si="28"/>
        <v>0.15</v>
      </c>
      <c r="D57" s="36">
        <f t="shared" si="29"/>
        <v>135</v>
      </c>
      <c r="E57" s="37">
        <v>0.15</v>
      </c>
      <c r="F57" s="38">
        <f t="shared" si="30"/>
        <v>135</v>
      </c>
      <c r="G57" s="37"/>
      <c r="H57" s="38">
        <f t="shared" si="31"/>
        <v>0</v>
      </c>
      <c r="I57" s="35"/>
      <c r="J57" s="38">
        <f t="shared" si="32"/>
        <v>0</v>
      </c>
      <c r="K57" s="35"/>
      <c r="L57" s="35">
        <f t="shared" si="33"/>
        <v>0</v>
      </c>
      <c r="M57" s="35"/>
      <c r="N57" s="38">
        <f t="shared" si="34"/>
        <v>0</v>
      </c>
      <c r="O57" s="53"/>
      <c r="P57" s="54"/>
    </row>
    <row r="58" ht="31.8" customHeight="1" spans="1:16">
      <c r="A58" s="33">
        <v>3</v>
      </c>
      <c r="B58" s="34" t="s">
        <v>78</v>
      </c>
      <c r="C58" s="35">
        <f t="shared" si="28"/>
        <v>0.185</v>
      </c>
      <c r="D58" s="36">
        <f t="shared" si="29"/>
        <v>129</v>
      </c>
      <c r="E58" s="37">
        <v>0.035</v>
      </c>
      <c r="F58" s="38">
        <f t="shared" si="30"/>
        <v>31.5</v>
      </c>
      <c r="G58" s="37"/>
      <c r="H58" s="38">
        <f t="shared" si="31"/>
        <v>0</v>
      </c>
      <c r="I58" s="35">
        <v>0.15</v>
      </c>
      <c r="J58" s="38">
        <f t="shared" si="32"/>
        <v>97.5</v>
      </c>
      <c r="K58" s="35"/>
      <c r="L58" s="35">
        <f t="shared" si="33"/>
        <v>0</v>
      </c>
      <c r="M58" s="35"/>
      <c r="N58" s="38">
        <f t="shared" si="34"/>
        <v>0</v>
      </c>
      <c r="O58" s="53"/>
      <c r="P58" s="54"/>
    </row>
    <row r="59" ht="31.8" customHeight="1" spans="1:16">
      <c r="A59" s="33">
        <v>4</v>
      </c>
      <c r="B59" s="34" t="s">
        <v>79</v>
      </c>
      <c r="C59" s="35">
        <f t="shared" si="28"/>
        <v>0.25</v>
      </c>
      <c r="D59" s="36">
        <f t="shared" si="29"/>
        <v>175</v>
      </c>
      <c r="E59" s="37">
        <v>0.05</v>
      </c>
      <c r="F59" s="38">
        <f t="shared" si="30"/>
        <v>45</v>
      </c>
      <c r="G59" s="37"/>
      <c r="H59" s="38">
        <f t="shared" si="31"/>
        <v>0</v>
      </c>
      <c r="I59" s="35">
        <v>0.2</v>
      </c>
      <c r="J59" s="38">
        <f t="shared" si="32"/>
        <v>130</v>
      </c>
      <c r="K59" s="35"/>
      <c r="L59" s="35">
        <f t="shared" si="33"/>
        <v>0</v>
      </c>
      <c r="M59" s="35"/>
      <c r="N59" s="38">
        <f t="shared" si="34"/>
        <v>0</v>
      </c>
      <c r="O59" s="53"/>
      <c r="P59" s="54"/>
    </row>
    <row r="60" ht="31.8" customHeight="1" spans="1:16">
      <c r="A60" s="33">
        <v>5</v>
      </c>
      <c r="B60" s="34" t="s">
        <v>80</v>
      </c>
      <c r="C60" s="35">
        <f t="shared" si="28"/>
        <v>0.6</v>
      </c>
      <c r="D60" s="36">
        <f t="shared" si="29"/>
        <v>465</v>
      </c>
      <c r="E60" s="37">
        <v>0.3</v>
      </c>
      <c r="F60" s="38">
        <f t="shared" si="30"/>
        <v>270</v>
      </c>
      <c r="G60" s="37"/>
      <c r="H60" s="38">
        <f t="shared" si="31"/>
        <v>0</v>
      </c>
      <c r="I60" s="35">
        <v>0.3</v>
      </c>
      <c r="J60" s="38">
        <f t="shared" si="32"/>
        <v>195</v>
      </c>
      <c r="K60" s="35"/>
      <c r="L60" s="35">
        <f t="shared" si="33"/>
        <v>0</v>
      </c>
      <c r="M60" s="35"/>
      <c r="N60" s="38">
        <f t="shared" si="34"/>
        <v>0</v>
      </c>
      <c r="O60" s="53"/>
      <c r="P60" s="54"/>
    </row>
    <row r="61" s="2" customFormat="1" ht="31.8" hidden="1" customHeight="1" spans="1:16">
      <c r="A61" s="28" t="s">
        <v>81</v>
      </c>
      <c r="B61" s="28" t="s">
        <v>82</v>
      </c>
      <c r="C61" s="30">
        <f t="shared" si="28"/>
        <v>8.3805</v>
      </c>
      <c r="D61" s="32">
        <f t="shared" si="29"/>
        <v>6642.45</v>
      </c>
      <c r="E61" s="39">
        <f t="shared" ref="E61:I61" si="36">SUM(E62:E67)</f>
        <v>5.6805</v>
      </c>
      <c r="F61" s="31">
        <f t="shared" si="30"/>
        <v>5112.45</v>
      </c>
      <c r="G61" s="39">
        <f t="shared" si="36"/>
        <v>0</v>
      </c>
      <c r="H61" s="31">
        <f t="shared" si="31"/>
        <v>0</v>
      </c>
      <c r="I61" s="39">
        <f t="shared" si="36"/>
        <v>2.2</v>
      </c>
      <c r="J61" s="31">
        <f t="shared" si="32"/>
        <v>1430</v>
      </c>
      <c r="K61" s="39">
        <f>SUM(K62:K67)</f>
        <v>0.5</v>
      </c>
      <c r="L61" s="30">
        <f t="shared" si="33"/>
        <v>100</v>
      </c>
      <c r="M61" s="39">
        <f>SUM(M62:M67)</f>
        <v>0</v>
      </c>
      <c r="N61" s="31">
        <f t="shared" si="34"/>
        <v>0</v>
      </c>
      <c r="O61" s="50"/>
      <c r="P61" s="62"/>
    </row>
    <row r="62" ht="31.8" hidden="1" customHeight="1" spans="1:16">
      <c r="A62" s="33">
        <v>43</v>
      </c>
      <c r="B62" s="34" t="s">
        <v>83</v>
      </c>
      <c r="C62" s="35">
        <f t="shared" si="28"/>
        <v>2.5</v>
      </c>
      <c r="D62" s="36">
        <f t="shared" si="29"/>
        <v>1850</v>
      </c>
      <c r="E62" s="37">
        <v>1.8</v>
      </c>
      <c r="F62" s="38">
        <f t="shared" si="30"/>
        <v>1620</v>
      </c>
      <c r="G62" s="37"/>
      <c r="H62" s="38">
        <f t="shared" si="31"/>
        <v>0</v>
      </c>
      <c r="I62" s="35">
        <v>0.2</v>
      </c>
      <c r="J62" s="38">
        <f t="shared" si="32"/>
        <v>130</v>
      </c>
      <c r="K62" s="35">
        <v>0.5</v>
      </c>
      <c r="L62" s="35">
        <f t="shared" si="33"/>
        <v>100</v>
      </c>
      <c r="M62" s="35"/>
      <c r="N62" s="38">
        <f t="shared" si="34"/>
        <v>0</v>
      </c>
      <c r="O62" s="53"/>
      <c r="P62" s="54"/>
    </row>
    <row r="63" ht="31.8" hidden="1" customHeight="1" spans="1:16">
      <c r="A63" s="33">
        <v>44</v>
      </c>
      <c r="B63" s="34" t="s">
        <v>84</v>
      </c>
      <c r="C63" s="35">
        <f t="shared" si="28"/>
        <v>0.0155</v>
      </c>
      <c r="D63" s="36">
        <f t="shared" si="29"/>
        <v>13.95</v>
      </c>
      <c r="E63" s="37">
        <v>0.0155</v>
      </c>
      <c r="F63" s="38">
        <f t="shared" si="30"/>
        <v>13.95</v>
      </c>
      <c r="G63" s="37"/>
      <c r="H63" s="38">
        <f t="shared" si="31"/>
        <v>0</v>
      </c>
      <c r="I63" s="35"/>
      <c r="J63" s="38">
        <f t="shared" si="32"/>
        <v>0</v>
      </c>
      <c r="K63" s="35"/>
      <c r="L63" s="35">
        <f t="shared" si="33"/>
        <v>0</v>
      </c>
      <c r="M63" s="35"/>
      <c r="N63" s="38">
        <f t="shared" si="34"/>
        <v>0</v>
      </c>
      <c r="O63" s="53"/>
      <c r="P63" s="54"/>
    </row>
    <row r="64" ht="31.8" hidden="1" customHeight="1" spans="1:16">
      <c r="A64" s="33">
        <v>45</v>
      </c>
      <c r="B64" s="34" t="s">
        <v>85</v>
      </c>
      <c r="C64" s="35">
        <f t="shared" si="28"/>
        <v>1.1</v>
      </c>
      <c r="D64" s="36">
        <f t="shared" si="29"/>
        <v>740</v>
      </c>
      <c r="E64" s="43">
        <v>0.1</v>
      </c>
      <c r="F64" s="38">
        <f t="shared" si="30"/>
        <v>90</v>
      </c>
      <c r="G64" s="43"/>
      <c r="H64" s="38">
        <f t="shared" si="31"/>
        <v>0</v>
      </c>
      <c r="I64" s="35">
        <v>1</v>
      </c>
      <c r="J64" s="38">
        <f t="shared" si="32"/>
        <v>650</v>
      </c>
      <c r="K64" s="35"/>
      <c r="L64" s="35">
        <f t="shared" si="33"/>
        <v>0</v>
      </c>
      <c r="M64" s="35"/>
      <c r="N64" s="38">
        <f t="shared" si="34"/>
        <v>0</v>
      </c>
      <c r="O64" s="53"/>
      <c r="P64" s="54"/>
    </row>
    <row r="65" ht="31.8" hidden="1" customHeight="1" spans="1:16">
      <c r="A65" s="33">
        <v>46</v>
      </c>
      <c r="B65" s="34" t="s">
        <v>86</v>
      </c>
      <c r="C65" s="35">
        <f t="shared" si="28"/>
        <v>1</v>
      </c>
      <c r="D65" s="36">
        <f t="shared" si="29"/>
        <v>650</v>
      </c>
      <c r="E65" s="37"/>
      <c r="F65" s="38">
        <f t="shared" si="30"/>
        <v>0</v>
      </c>
      <c r="G65" s="37"/>
      <c r="H65" s="38">
        <f t="shared" si="31"/>
        <v>0</v>
      </c>
      <c r="I65" s="35">
        <v>1</v>
      </c>
      <c r="J65" s="38">
        <f t="shared" si="32"/>
        <v>650</v>
      </c>
      <c r="K65" s="35"/>
      <c r="L65" s="35">
        <f t="shared" si="33"/>
        <v>0</v>
      </c>
      <c r="M65" s="35"/>
      <c r="N65" s="38">
        <f t="shared" si="34"/>
        <v>0</v>
      </c>
      <c r="O65" s="53"/>
      <c r="P65" s="54"/>
    </row>
    <row r="66" ht="31.8" hidden="1" customHeight="1" spans="1:16">
      <c r="A66" s="33">
        <v>47</v>
      </c>
      <c r="B66" s="34" t="s">
        <v>87</v>
      </c>
      <c r="C66" s="35">
        <f t="shared" si="28"/>
        <v>1.5</v>
      </c>
      <c r="D66" s="36">
        <f t="shared" si="29"/>
        <v>1350</v>
      </c>
      <c r="E66" s="37">
        <v>1.5</v>
      </c>
      <c r="F66" s="38">
        <f t="shared" si="30"/>
        <v>1350</v>
      </c>
      <c r="G66" s="37"/>
      <c r="H66" s="38">
        <f t="shared" si="31"/>
        <v>0</v>
      </c>
      <c r="I66" s="35"/>
      <c r="J66" s="38">
        <f t="shared" si="32"/>
        <v>0</v>
      </c>
      <c r="K66" s="35"/>
      <c r="L66" s="35">
        <f t="shared" si="33"/>
        <v>0</v>
      </c>
      <c r="M66" s="35"/>
      <c r="N66" s="38">
        <f t="shared" si="34"/>
        <v>0</v>
      </c>
      <c r="O66" s="53"/>
      <c r="P66" s="54"/>
    </row>
    <row r="67" ht="31.8" hidden="1" customHeight="1" spans="1:16">
      <c r="A67" s="33">
        <v>48</v>
      </c>
      <c r="B67" s="34" t="s">
        <v>88</v>
      </c>
      <c r="C67" s="35">
        <f t="shared" si="28"/>
        <v>2.265</v>
      </c>
      <c r="D67" s="36">
        <f t="shared" si="29"/>
        <v>2038.5</v>
      </c>
      <c r="E67" s="37">
        <v>2.265</v>
      </c>
      <c r="F67" s="38">
        <f t="shared" si="30"/>
        <v>2038.5</v>
      </c>
      <c r="G67" s="37"/>
      <c r="H67" s="38">
        <f t="shared" si="31"/>
        <v>0</v>
      </c>
      <c r="I67" s="35"/>
      <c r="J67" s="38">
        <f t="shared" si="32"/>
        <v>0</v>
      </c>
      <c r="K67" s="35"/>
      <c r="L67" s="35">
        <f t="shared" si="33"/>
        <v>0</v>
      </c>
      <c r="M67" s="35"/>
      <c r="N67" s="38">
        <f t="shared" si="34"/>
        <v>0</v>
      </c>
      <c r="O67" s="53"/>
      <c r="P67" s="54"/>
    </row>
    <row r="68" ht="18.6" customHeight="1" spans="1:37">
      <c r="A68" s="64"/>
      <c r="B68" s="65"/>
      <c r="C68" s="66"/>
      <c r="D68" s="22"/>
      <c r="I68" s="8"/>
      <c r="J68" s="22"/>
      <c r="K68" s="67"/>
      <c r="L68" s="67"/>
      <c r="M68" s="67"/>
      <c r="N68" s="22"/>
      <c r="O68" s="68"/>
      <c r="P68" s="69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</row>
    <row r="69" ht="18.6" customHeight="1" spans="1:37">
      <c r="A69" s="64"/>
      <c r="B69" s="65"/>
      <c r="C69" s="66"/>
      <c r="D69" s="22"/>
      <c r="I69" s="8"/>
      <c r="J69" s="22"/>
      <c r="K69" s="67"/>
      <c r="L69" s="67"/>
      <c r="M69" s="67"/>
      <c r="N69" s="22"/>
      <c r="O69" s="68"/>
      <c r="P69" s="69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</row>
    <row r="70" ht="18.6" customHeight="1" spans="1:37">
      <c r="A70" s="64"/>
      <c r="B70" s="65"/>
      <c r="C70" s="66"/>
      <c r="D70" s="22"/>
      <c r="I70" s="8"/>
      <c r="J70" s="22"/>
      <c r="K70" s="67"/>
      <c r="L70" s="67"/>
      <c r="M70" s="67"/>
      <c r="N70" s="22"/>
      <c r="O70" s="68"/>
      <c r="P70" s="69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</row>
    <row r="71" ht="18.6" customHeight="1" spans="1:4">
      <c r="A71" s="64"/>
      <c r="B71" s="65"/>
      <c r="C71" s="66"/>
      <c r="D71" s="22"/>
    </row>
    <row r="72" ht="18.6" customHeight="1" spans="1:4">
      <c r="A72" s="64"/>
      <c r="B72" s="65"/>
      <c r="C72" s="66"/>
      <c r="D72" s="22"/>
    </row>
    <row r="73" ht="18.6" customHeight="1" spans="1:4">
      <c r="A73" s="64"/>
      <c r="B73" s="65"/>
      <c r="C73" s="66"/>
      <c r="D73" s="22"/>
    </row>
    <row r="74" ht="18.6" customHeight="1" spans="1:4">
      <c r="A74" s="64"/>
      <c r="B74" s="65"/>
      <c r="C74" s="66"/>
      <c r="D74" s="22"/>
    </row>
    <row r="75" ht="18.6" customHeight="1" spans="1:4">
      <c r="A75" s="64"/>
      <c r="B75" s="65"/>
      <c r="C75" s="66"/>
      <c r="D75" s="22"/>
    </row>
    <row r="76" ht="18.6" customHeight="1" spans="1:4">
      <c r="A76" s="64"/>
      <c r="B76" s="65"/>
      <c r="C76" s="66"/>
      <c r="D76" s="22"/>
    </row>
    <row r="77" ht="18.6" customHeight="1" spans="1:4">
      <c r="A77" s="64"/>
      <c r="B77" s="65"/>
      <c r="C77" s="66"/>
      <c r="D77" s="22"/>
    </row>
    <row r="78" ht="18.6" customHeight="1" spans="1:4">
      <c r="A78" s="64"/>
      <c r="B78" s="65"/>
      <c r="C78" s="66"/>
      <c r="D78" s="22"/>
    </row>
    <row r="79" ht="18.6" customHeight="1" spans="1:4">
      <c r="A79" s="64"/>
      <c r="B79" s="65"/>
      <c r="C79" s="66"/>
      <c r="D79" s="22"/>
    </row>
    <row r="80" spans="1:4">
      <c r="A80" s="64"/>
      <c r="B80" s="65"/>
      <c r="C80" s="66"/>
      <c r="D80" s="22"/>
    </row>
    <row r="81" spans="1:4">
      <c r="A81" s="64"/>
      <c r="B81" s="65"/>
      <c r="C81" s="66"/>
      <c r="D81" s="22"/>
    </row>
    <row r="82" spans="1:4">
      <c r="A82" s="64"/>
      <c r="B82" s="65"/>
      <c r="C82" s="66"/>
      <c r="D82" s="22"/>
    </row>
    <row r="83" spans="1:4">
      <c r="A83" s="64"/>
      <c r="B83" s="65"/>
      <c r="C83" s="66"/>
      <c r="D83" s="22"/>
    </row>
    <row r="84" spans="1:4">
      <c r="A84" s="64"/>
      <c r="B84" s="65"/>
      <c r="C84" s="66"/>
      <c r="D84" s="22"/>
    </row>
    <row r="85" spans="1:4">
      <c r="A85" s="64"/>
      <c r="B85" s="65"/>
      <c r="C85" s="66"/>
      <c r="D85" s="22"/>
    </row>
    <row r="86" spans="1:4">
      <c r="A86" s="64"/>
      <c r="B86" s="65"/>
      <c r="C86" s="66"/>
      <c r="D86" s="22"/>
    </row>
    <row r="87" spans="1:4">
      <c r="A87" s="64"/>
      <c r="B87" s="65"/>
      <c r="C87" s="66"/>
      <c r="D87" s="22"/>
    </row>
    <row r="88" spans="1:4">
      <c r="A88" s="64"/>
      <c r="B88" s="65"/>
      <c r="C88" s="66"/>
      <c r="D88" s="22"/>
    </row>
    <row r="89" spans="1:4">
      <c r="A89" s="64"/>
      <c r="B89" s="65"/>
      <c r="C89" s="66"/>
      <c r="D89" s="22"/>
    </row>
    <row r="90" spans="1:4">
      <c r="A90" s="64"/>
      <c r="B90" s="65"/>
      <c r="C90" s="66"/>
      <c r="D90" s="22"/>
    </row>
    <row r="91" spans="1:4">
      <c r="A91" s="64"/>
      <c r="B91" s="65"/>
      <c r="C91" s="66"/>
      <c r="D91" s="22"/>
    </row>
    <row r="92" spans="1:4">
      <c r="A92" s="64"/>
      <c r="B92" s="65"/>
      <c r="C92" s="66"/>
      <c r="D92" s="22"/>
    </row>
  </sheetData>
  <autoFilter ref="A5:AK67">
    <extLst/>
  </autoFilter>
  <mergeCells count="12">
    <mergeCell ref="A2:P2"/>
    <mergeCell ref="M3:P3"/>
    <mergeCell ref="C4:D4"/>
    <mergeCell ref="E4:F4"/>
    <mergeCell ref="G4:H4"/>
    <mergeCell ref="I4:J4"/>
    <mergeCell ref="K4:L4"/>
    <mergeCell ref="M4:N4"/>
    <mergeCell ref="O4:P4"/>
    <mergeCell ref="A6:B6"/>
    <mergeCell ref="A4:A5"/>
    <mergeCell ref="B4:B5"/>
  </mergeCells>
  <printOptions horizontalCentered="1"/>
  <pageMargins left="0.472222222222222" right="0.472222222222222" top="0.747916666666667" bottom="0.747916666666667" header="0.314583333333333" footer="0.314583333333333"/>
  <pageSetup paperSize="9" scale="65" fitToHeight="0" orientation="landscap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附件2-2.造林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2022-11-27T16:17:00Z</dcterms:created>
  <dcterms:modified xsi:type="dcterms:W3CDTF">2023-02-09T02:49:14Z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