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4" activeTab="7"/>
  </bookViews>
  <sheets>
    <sheet name="封面" sheetId="1" r:id="rId1"/>
    <sheet name="目录" sheetId="2" r:id="rId2"/>
    <sheet name="2020年全州收入-1" sheetId="3" r:id="rId3"/>
    <sheet name="2020年全州支出-2" sheetId="4" r:id="rId4"/>
    <sheet name="2020年本级收入-3" sheetId="5" r:id="rId5"/>
    <sheet name="2020年本级支出-4" sheetId="6" r:id="rId6"/>
    <sheet name="2021年全州收入-5" sheetId="7" r:id="rId7"/>
    <sheet name="2021年全州支出-6" sheetId="8" r:id="rId8"/>
    <sheet name="2021年本级收入-7" sheetId="9" r:id="rId9"/>
    <sheet name="2021本级支出-8" sheetId="10" r:id="rId10"/>
  </sheets>
  <definedNames>
    <definedName name="_xlnm.Print_Area" localSheetId="4">'2020年本级收入-3'!$A$1:$D$21</definedName>
    <definedName name="_xlnm.Print_Area" localSheetId="5">'2020年本级支出-4'!$A$1:$D$24</definedName>
    <definedName name="_xlnm.Print_Area" localSheetId="2">'2020年全州收入-1'!$A$1:$D$22</definedName>
    <definedName name="_xlnm.Print_Area" localSheetId="3">'2020年全州支出-2'!$A$1:$D$31</definedName>
    <definedName name="_xlnm.Print_Area" localSheetId="9">'2021本级支出-8'!$A$1:$C$23</definedName>
    <definedName name="_xlnm.Print_Area" localSheetId="8">'2021年本级收入-7'!$A$1:$D$21</definedName>
    <definedName name="_xlnm.Print_Area" localSheetId="6">'2021年全州收入-5'!$A$1:$D$22</definedName>
    <definedName name="_xlnm.Print_Area" localSheetId="7">'2021年全州支出-6'!$A$1:$C$28</definedName>
    <definedName name="_xlnm.Print_Area" localSheetId="1">'目录'!$A$1:$A$12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L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减去调出资金</t>
        </r>
      </text>
    </comment>
  </commentList>
</comments>
</file>

<file path=xl/sharedStrings.xml><?xml version="1.0" encoding="utf-8"?>
<sst xmlns="http://schemas.openxmlformats.org/spreadsheetml/2006/main" count="233" uniqueCount="94">
  <si>
    <t>克孜勒苏柯尔克孜自治州2020年政府性基金预算执行情况与2021年政府性基金预算    （草案）</t>
  </si>
  <si>
    <t>克孜勒苏柯尔克孜自治州财政局</t>
  </si>
  <si>
    <t>目    录</t>
  </si>
  <si>
    <t>一、2020年克州政府性基金收入预计完成情况 ··········（1）</t>
  </si>
  <si>
    <t>二、2020年克州政府性基金支出预计完成情况 ··········（2）</t>
  </si>
  <si>
    <t>三、2020年克州本级政府性基金收入预计完成情况 ········（3）</t>
  </si>
  <si>
    <t>四、2020年克州本级政府性基金支出预计完成情况 ········（4）</t>
  </si>
  <si>
    <t>五、2021年克州政府性基金收入安排情况 ············（5）</t>
  </si>
  <si>
    <t>六、2021年克州政府性基金支出安排情况 ············（6）</t>
  </si>
  <si>
    <t>七、2021年克州本级政府性基金收入安排情况 ··········（7）</t>
  </si>
  <si>
    <t>八、2021年克州本级政府性基金支出安排情况 ··········（8）</t>
  </si>
  <si>
    <t>表一：2020年克州政府性基金收入预计完成情况</t>
  </si>
  <si>
    <t>单位:万元</t>
  </si>
  <si>
    <t>项    目</t>
  </si>
  <si>
    <t>2019年完成数</t>
  </si>
  <si>
    <t>2020年预计
完成数</t>
  </si>
  <si>
    <t>比上年增
（减）%</t>
  </si>
  <si>
    <t>本级</t>
  </si>
  <si>
    <t>市</t>
  </si>
  <si>
    <t>陶</t>
  </si>
  <si>
    <t>恰</t>
  </si>
  <si>
    <t>奇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</si>
  <si>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</si>
  <si>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</si>
  <si>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</si>
  <si>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</si>
  <si>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</si>
  <si>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</si>
  <si>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农业土地开发资金收入</t>
  </si>
  <si>
    <t>城市基础设施配套费收入</t>
  </si>
  <si>
    <t>彩票公益金收入</t>
  </si>
  <si>
    <t xml:space="preserve">  福利彩票公益金收入</t>
  </si>
  <si>
    <t xml:space="preserve">  体育彩票公益金收入</t>
  </si>
  <si>
    <t>彩票发行机构和彩票销售机构的业务费用</t>
  </si>
  <si>
    <r>
      <t xml:space="preserve">  </t>
    </r>
    <r>
      <rPr>
        <sz val="14"/>
        <rFont val="宋体"/>
        <family val="0"/>
      </rPr>
      <t>福利彩票销售机构的业务费用</t>
    </r>
  </si>
  <si>
    <t>债务收入</t>
  </si>
  <si>
    <t xml:space="preserve">  棚户区改造专项债券对应项目专项收入</t>
  </si>
  <si>
    <t xml:space="preserve">  其他地方自行试点项目收益专项债券对应项目专项收入</t>
  </si>
  <si>
    <t>政府性基金收入</t>
  </si>
  <si>
    <t>表二：2020年克州政府性基金支出预计完成情况</t>
  </si>
  <si>
    <t>备注</t>
  </si>
  <si>
    <t>文化旅游体育与传媒支出</t>
  </si>
  <si>
    <t xml:space="preserve">  旅游发展基金支出</t>
  </si>
  <si>
    <t>社会保障和就业支出</t>
  </si>
  <si>
    <t xml:space="preserve">  大中型水库移民后期扶持基金支出</t>
  </si>
  <si>
    <t>节能环保支出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</si>
  <si>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可再生能源电价附加收入安排的支出</t>
    </r>
  </si>
  <si>
    <t>城乡社区支出</t>
  </si>
  <si>
    <t xml:space="preserve">  国有土地使用权出让相关支出</t>
  </si>
  <si>
    <t xml:space="preserve">  国有土地使用权出让收入及对应专项债务收入安排的支出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</si>
  <si>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</si>
  <si>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</si>
  <si>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</si>
  <si>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污水处理费对应专项债务收入安排的支出</t>
  </si>
  <si>
    <t xml:space="preserve">  棚户区改造专项债券收入安排的支出</t>
  </si>
  <si>
    <t>减少原因：棚户区改造专项债券资金减少</t>
  </si>
  <si>
    <t>农林水支出</t>
  </si>
  <si>
    <t xml:space="preserve">  国家重大水利工程建设基金对应专项    债务收入安排的支出</t>
  </si>
  <si>
    <t>其他支出</t>
  </si>
  <si>
    <t xml:space="preserve">  其他政府性基金及对应专项债务收入安排的支出</t>
  </si>
  <si>
    <t>增加原因：专项债券资金增加</t>
  </si>
  <si>
    <t xml:space="preserve">  彩票发行销售机构业务费安排的支出</t>
  </si>
  <si>
    <t xml:space="preserve">  彩票公益金安排的支出</t>
  </si>
  <si>
    <t>抗疫特别国债安排的支出</t>
  </si>
  <si>
    <t>增加原因：2020年增加抗疫特别国债</t>
  </si>
  <si>
    <t xml:space="preserve">  基础设施建设</t>
  </si>
  <si>
    <t xml:space="preserve">  抗疫相关支出</t>
  </si>
  <si>
    <t>债务付息支出</t>
  </si>
  <si>
    <t>增加原因：2020年起产生专项债券利息支出</t>
  </si>
  <si>
    <t xml:space="preserve">  棚户区改造专项债券付息支出</t>
  </si>
  <si>
    <t xml:space="preserve">  其他地方自行试点项目收益专项债券付息支出</t>
  </si>
  <si>
    <t>债务发行费用支出</t>
  </si>
  <si>
    <t>政府性基金支出</t>
  </si>
  <si>
    <t>表三：2020年克州本级政府性基金收入预计完成情况</t>
  </si>
  <si>
    <t>彩票公益金收入均在本级反映</t>
  </si>
  <si>
    <t xml:space="preserve">  福利彩票销售机构的业务费用</t>
  </si>
  <si>
    <t>其他政府性基金收入</t>
  </si>
  <si>
    <t>表四：2020年克州本级政府性基金支出预计完成情况</t>
  </si>
  <si>
    <t>电价补贴</t>
  </si>
  <si>
    <t>国有土地使用权出让相关支出</t>
  </si>
  <si>
    <t xml:space="preserve">  农业土地开发资金及对应专项债务收入安排的支出</t>
  </si>
  <si>
    <t xml:space="preserve">  新增建设用地土地有偿使用费及对应专项债务收入安排的支出</t>
  </si>
  <si>
    <t>专项债券资金增加。</t>
  </si>
  <si>
    <t xml:space="preserve">  彩票公益金及对应专项债务收入安排的支出</t>
  </si>
  <si>
    <t>合           计</t>
  </si>
  <si>
    <t>表五：2021年克州政府性基金收入安排情况</t>
  </si>
  <si>
    <t>2021年预算数</t>
  </si>
  <si>
    <t>落实减税降费政策</t>
  </si>
  <si>
    <t>表六：2021年克州政府性基金支出安排情况</t>
  </si>
  <si>
    <t>2021年全州政府性基金支出，按照以收定支的原则，安排支出。</t>
  </si>
  <si>
    <t xml:space="preserve">  国家重大水利工程建设基金对应专项债务收入安排的支出</t>
  </si>
  <si>
    <t>表七：2021年克州本级政府性基金收入安排情况</t>
  </si>
  <si>
    <t>表八：2021年克州本级政府性基金支出安排情况</t>
  </si>
  <si>
    <t>2020年州本级政府性基金支出，按照以收定支、收支平衡的原则，安排支出，不含自治区政府性基金补助。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</si>
</sst>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_ * #,##0_ ;_ * \-#,##0_ ;_ * &quot;-&quot;??_ ;_ @_ "/>
    <numFmt numFmtId="178" formatCode="#,##0_);[Red]\(#,##0\)"/>
    <numFmt numFmtId="179" formatCode="0.00_ "/>
    <numFmt numFmtId="180" formatCode="0_ "/>
    <numFmt numFmtId="181" formatCode="0_);[Red]\(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12"/>
      <name val="仿宋"/>
      <family val="3"/>
    </font>
    <font>
      <b/>
      <sz val="1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4"/>
      <name val="方正小标宋简体"/>
      <family val="4"/>
    </font>
    <font>
      <b/>
      <sz val="24"/>
      <name val="宋体"/>
      <family val="0"/>
    </font>
    <font>
      <b/>
      <sz val="16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41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0" borderId="0">
      <alignment vertical="center"/>
      <protection/>
    </xf>
    <xf numFmtId="0" fontId="41" fillId="30" borderId="0" applyNumberFormat="0" applyBorder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42" applyFont="1" applyFill="1">
      <alignment vertical="center"/>
      <protection/>
    </xf>
    <xf numFmtId="0" fontId="0" fillId="0" borderId="0" xfId="42" applyFont="1" applyFill="1">
      <alignment vertical="center"/>
      <protection/>
    </xf>
    <xf numFmtId="0" fontId="0" fillId="0" borderId="0" xfId="42" applyFont="1" applyFill="1">
      <alignment vertical="center"/>
      <protection/>
    </xf>
    <xf numFmtId="0" fontId="0" fillId="0" borderId="0" xfId="42" applyFill="1">
      <alignment vertical="center"/>
      <protection/>
    </xf>
    <xf numFmtId="176" fontId="0" fillId="0" borderId="0" xfId="42" applyNumberFormat="1" applyFill="1">
      <alignment vertical="center"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right" vertical="center"/>
      <protection/>
    </xf>
    <xf numFmtId="0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11" xfId="81" applyNumberFormat="1" applyFont="1" applyFill="1" applyBorder="1" applyAlignment="1" applyProtection="1">
      <alignment horizontal="center" vertical="center" wrapText="1"/>
      <protection/>
    </xf>
    <xf numFmtId="0" fontId="4" fillId="0" borderId="12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81" applyNumberFormat="1" applyFont="1" applyFill="1" applyBorder="1" applyAlignment="1" applyProtection="1">
      <alignment horizontal="left" vertical="center"/>
      <protection/>
    </xf>
    <xf numFmtId="177" fontId="4" fillId="33" borderId="13" xfId="22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81" applyNumberFormat="1" applyFont="1" applyFill="1" applyBorder="1" applyAlignment="1" applyProtection="1">
      <alignment horizontal="left" vertical="center"/>
      <protection/>
    </xf>
    <xf numFmtId="177" fontId="5" fillId="33" borderId="13" xfId="22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left" vertical="center" wrapText="1"/>
      <protection/>
    </xf>
    <xf numFmtId="178" fontId="4" fillId="0" borderId="13" xfId="42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178" fontId="5" fillId="0" borderId="13" xfId="42" applyNumberFormat="1" applyFont="1" applyFill="1" applyBorder="1" applyAlignment="1" applyProtection="1">
      <alignment horizontal="right" vertical="center"/>
      <protection/>
    </xf>
    <xf numFmtId="178" fontId="0" fillId="0" borderId="0" xfId="42" applyNumberFormat="1" applyFill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33" borderId="0" xfId="68" applyNumberFormat="1" applyFont="1" applyFill="1" applyBorder="1" applyAlignment="1" applyProtection="1">
      <alignment vertical="center" wrapText="1"/>
      <protection/>
    </xf>
    <xf numFmtId="3" fontId="4" fillId="0" borderId="13" xfId="42" applyNumberFormat="1" applyFont="1" applyFill="1" applyBorder="1" applyAlignment="1" applyProtection="1">
      <alignment vertical="center"/>
      <protection/>
    </xf>
    <xf numFmtId="179" fontId="0" fillId="0" borderId="13" xfId="4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13" xfId="42" applyNumberFormat="1" applyFont="1" applyFill="1" applyBorder="1" applyAlignment="1" applyProtection="1">
      <alignment vertical="center"/>
      <protection/>
    </xf>
    <xf numFmtId="0" fontId="0" fillId="33" borderId="0" xfId="68" applyNumberFormat="1" applyFont="1" applyFill="1" applyBorder="1" applyAlignment="1" applyProtection="1">
      <alignment vertical="center" wrapText="1"/>
      <protection/>
    </xf>
    <xf numFmtId="3" fontId="5" fillId="0" borderId="13" xfId="4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13" xfId="42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178" fontId="0" fillId="0" borderId="13" xfId="42" applyNumberFormat="1" applyFont="1" applyFill="1" applyBorder="1" applyAlignment="1" applyProtection="1">
      <alignment horizontal="right" vertical="center"/>
      <protection/>
    </xf>
    <xf numFmtId="0" fontId="2" fillId="0" borderId="16" xfId="42" applyNumberFormat="1" applyFont="1" applyFill="1" applyBorder="1" applyAlignment="1" applyProtection="1">
      <alignment horizontal="center" vertical="center"/>
      <protection/>
    </xf>
    <xf numFmtId="178" fontId="4" fillId="0" borderId="17" xfId="42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81" applyFont="1" applyFill="1">
      <alignment/>
      <protection/>
    </xf>
    <xf numFmtId="0" fontId="0" fillId="0" borderId="0" xfId="81" applyFill="1">
      <alignment/>
      <protection/>
    </xf>
    <xf numFmtId="0" fontId="2" fillId="0" borderId="0" xfId="0" applyFont="1" applyFill="1" applyAlignment="1">
      <alignment/>
    </xf>
    <xf numFmtId="0" fontId="0" fillId="0" borderId="0" xfId="81" applyFill="1" applyBorder="1">
      <alignment/>
      <protection/>
    </xf>
    <xf numFmtId="0" fontId="3" fillId="0" borderId="0" xfId="81" applyNumberFormat="1" applyFont="1" applyFill="1" applyAlignment="1" applyProtection="1">
      <alignment horizontal="center" vertical="center"/>
      <protection/>
    </xf>
    <xf numFmtId="0" fontId="6" fillId="0" borderId="0" xfId="81" applyNumberFormat="1" applyFont="1" applyFill="1" applyBorder="1" applyAlignment="1" applyProtection="1">
      <alignment vertical="center"/>
      <protection/>
    </xf>
    <xf numFmtId="0" fontId="0" fillId="0" borderId="0" xfId="81" applyNumberFormat="1" applyFont="1" applyFill="1" applyBorder="1" applyAlignment="1" applyProtection="1">
      <alignment horizontal="right" vertical="center"/>
      <protection/>
    </xf>
    <xf numFmtId="0" fontId="5" fillId="0" borderId="10" xfId="81" applyNumberFormat="1" applyFont="1" applyFill="1" applyBorder="1" applyAlignment="1" applyProtection="1">
      <alignment horizontal="center" vertical="center"/>
      <protection/>
    </xf>
    <xf numFmtId="0" fontId="5" fillId="0" borderId="11" xfId="81" applyNumberFormat="1" applyFont="1" applyFill="1" applyBorder="1" applyAlignment="1" applyProtection="1">
      <alignment horizontal="center" vertical="center" wrapText="1"/>
      <protection/>
    </xf>
    <xf numFmtId="0" fontId="5" fillId="0" borderId="18" xfId="81" applyNumberFormat="1" applyFont="1" applyFill="1" applyBorder="1" applyAlignment="1" applyProtection="1">
      <alignment horizontal="center" vertical="center" wrapText="1"/>
      <protection/>
    </xf>
    <xf numFmtId="0" fontId="5" fillId="0" borderId="10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81" applyNumberFormat="1" applyFont="1" applyFill="1" applyBorder="1" applyAlignment="1" applyProtection="1">
      <alignment vertical="center"/>
      <protection/>
    </xf>
    <xf numFmtId="180" fontId="4" fillId="33" borderId="19" xfId="81" applyNumberFormat="1" applyFont="1" applyFill="1" applyBorder="1" applyAlignment="1">
      <alignment vertical="center"/>
      <protection/>
    </xf>
    <xf numFmtId="179" fontId="4" fillId="0" borderId="12" xfId="81" applyNumberFormat="1" applyFont="1" applyFill="1" applyBorder="1" applyAlignment="1">
      <alignment vertical="center"/>
      <protection/>
    </xf>
    <xf numFmtId="0" fontId="5" fillId="0" borderId="0" xfId="81" applyNumberFormat="1" applyFont="1" applyFill="1" applyBorder="1" applyAlignment="1" applyProtection="1">
      <alignment vertical="center"/>
      <protection/>
    </xf>
    <xf numFmtId="177" fontId="5" fillId="33" borderId="19" xfId="22" applyNumberFormat="1" applyFont="1" applyFill="1" applyBorder="1" applyAlignment="1" applyProtection="1">
      <alignment horizontal="right" vertical="center"/>
      <protection/>
    </xf>
    <xf numFmtId="177" fontId="5" fillId="0" borderId="15" xfId="22" applyNumberFormat="1" applyFont="1" applyFill="1" applyBorder="1" applyAlignment="1">
      <alignment vertical="center"/>
    </xf>
    <xf numFmtId="179" fontId="5" fillId="0" borderId="0" xfId="81" applyNumberFormat="1" applyFont="1" applyFill="1" applyBorder="1" applyAlignment="1">
      <alignment vertical="center"/>
      <protection/>
    </xf>
    <xf numFmtId="177" fontId="5" fillId="0" borderId="0" xfId="22" applyNumberFormat="1" applyFont="1" applyFill="1" applyBorder="1" applyAlignment="1">
      <alignment horizontal="center" vertical="center"/>
    </xf>
    <xf numFmtId="179" fontId="5" fillId="0" borderId="13" xfId="81" applyNumberFormat="1" applyFont="1" applyFill="1" applyBorder="1" applyAlignment="1">
      <alignment vertical="center"/>
      <protection/>
    </xf>
    <xf numFmtId="180" fontId="5" fillId="33" borderId="19" xfId="81" applyNumberFormat="1" applyFont="1" applyFill="1" applyBorder="1" applyAlignment="1">
      <alignment vertical="center"/>
      <protection/>
    </xf>
    <xf numFmtId="177" fontId="4" fillId="0" borderId="15" xfId="22" applyNumberFormat="1" applyFont="1" applyFill="1" applyBorder="1" applyAlignment="1">
      <alignment vertical="center"/>
    </xf>
    <xf numFmtId="179" fontId="4" fillId="0" borderId="0" xfId="81" applyNumberFormat="1" applyFont="1" applyFill="1" applyBorder="1" applyAlignment="1">
      <alignment vertical="center"/>
      <protection/>
    </xf>
    <xf numFmtId="177" fontId="4" fillId="33" borderId="19" xfId="22" applyNumberFormat="1" applyFont="1" applyFill="1" applyBorder="1" applyAlignment="1" applyProtection="1">
      <alignment horizontal="right" vertical="center"/>
      <protection/>
    </xf>
    <xf numFmtId="177" fontId="4" fillId="0" borderId="19" xfId="22" applyNumberFormat="1" applyFont="1" applyFill="1" applyBorder="1" applyAlignment="1">
      <alignment vertical="center"/>
    </xf>
    <xf numFmtId="177" fontId="4" fillId="0" borderId="13" xfId="22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81" applyNumberFormat="1" applyFont="1" applyFill="1" applyBorder="1" applyAlignment="1" applyProtection="1">
      <alignment vertical="center" wrapText="1"/>
      <protection/>
    </xf>
    <xf numFmtId="177" fontId="4" fillId="0" borderId="0" xfId="22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/>
    </xf>
    <xf numFmtId="177" fontId="5" fillId="0" borderId="19" xfId="22" applyNumberFormat="1" applyFont="1" applyFill="1" applyBorder="1" applyAlignment="1">
      <alignment vertical="center"/>
    </xf>
    <xf numFmtId="0" fontId="4" fillId="0" borderId="16" xfId="81" applyNumberFormat="1" applyFont="1" applyFill="1" applyBorder="1" applyAlignment="1" applyProtection="1">
      <alignment horizontal="center" vertical="center"/>
      <protection/>
    </xf>
    <xf numFmtId="177" fontId="4" fillId="0" borderId="21" xfId="22" applyNumberFormat="1" applyFont="1" applyFill="1" applyBorder="1" applyAlignment="1">
      <alignment vertical="center"/>
    </xf>
    <xf numFmtId="179" fontId="4" fillId="0" borderId="17" xfId="22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left" wrapText="1"/>
    </xf>
    <xf numFmtId="0" fontId="0" fillId="0" borderId="0" xfId="68" applyFill="1" applyAlignment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81" applyNumberFormat="1" applyFont="1" applyFill="1" applyBorder="1" applyAlignment="1" applyProtection="1">
      <alignment horizontal="center" vertical="center" wrapText="1"/>
      <protection/>
    </xf>
    <xf numFmtId="179" fontId="0" fillId="0" borderId="14" xfId="42" applyNumberFormat="1" applyFont="1" applyFill="1" applyBorder="1" applyAlignment="1">
      <alignment horizontal="center" vertical="center" wrapText="1"/>
      <protection/>
    </xf>
    <xf numFmtId="177" fontId="4" fillId="33" borderId="15" xfId="22" applyNumberFormat="1" applyFont="1" applyFill="1" applyBorder="1" applyAlignment="1" applyProtection="1">
      <alignment horizontal="right" vertical="center"/>
      <protection/>
    </xf>
    <xf numFmtId="177" fontId="5" fillId="33" borderId="15" xfId="22" applyNumberFormat="1" applyFont="1" applyFill="1" applyBorder="1" applyAlignment="1" applyProtection="1">
      <alignment horizontal="right" vertical="center"/>
      <protection/>
    </xf>
    <xf numFmtId="177" fontId="0" fillId="0" borderId="0" xfId="42" applyNumberFormat="1" applyFill="1">
      <alignment vertical="center"/>
      <protection/>
    </xf>
    <xf numFmtId="177" fontId="5" fillId="34" borderId="19" xfId="22" applyNumberFormat="1" applyFont="1" applyFill="1" applyBorder="1" applyAlignment="1" applyProtection="1">
      <alignment horizontal="right" vertical="center"/>
      <protection/>
    </xf>
    <xf numFmtId="0" fontId="4" fillId="33" borderId="16" xfId="68" applyNumberFormat="1" applyFont="1" applyFill="1" applyBorder="1" applyAlignment="1" applyProtection="1">
      <alignment horizontal="center" vertical="center"/>
      <protection/>
    </xf>
    <xf numFmtId="177" fontId="4" fillId="0" borderId="21" xfId="22" applyNumberFormat="1" applyFont="1" applyFill="1" applyBorder="1" applyAlignment="1" applyProtection="1">
      <alignment horizontal="right" vertical="center"/>
      <protection/>
    </xf>
    <xf numFmtId="177" fontId="4" fillId="33" borderId="17" xfId="22" applyNumberFormat="1" applyFont="1" applyFill="1" applyBorder="1" applyAlignment="1" applyProtection="1">
      <alignment horizontal="right" vertical="center"/>
      <protection/>
    </xf>
    <xf numFmtId="177" fontId="4" fillId="33" borderId="21" xfId="22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80" fontId="5" fillId="34" borderId="19" xfId="0" applyNumberFormat="1" applyFont="1" applyFill="1" applyBorder="1" applyAlignment="1">
      <alignment vertical="center"/>
    </xf>
    <xf numFmtId="177" fontId="5" fillId="34" borderId="19" xfId="22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7" fontId="4" fillId="34" borderId="19" xfId="22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/>
    </xf>
    <xf numFmtId="177" fontId="5" fillId="0" borderId="13" xfId="2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5" fillId="0" borderId="0" xfId="22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/>
    </xf>
    <xf numFmtId="0" fontId="4" fillId="0" borderId="0" xfId="81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177" fontId="5" fillId="0" borderId="15" xfId="22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22" xfId="22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8" fontId="4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81" applyNumberFormat="1" applyFont="1" applyFill="1" applyBorder="1" applyAlignment="1" applyProtection="1">
      <alignment horizontal="center" vertical="center" wrapText="1"/>
      <protection/>
    </xf>
    <xf numFmtId="178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81" fontId="4" fillId="0" borderId="19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81" fontId="5" fillId="0" borderId="19" xfId="0" applyNumberFormat="1" applyFont="1" applyFill="1" applyBorder="1" applyAlignment="1" applyProtection="1">
      <alignment horizontal="right" vertical="center"/>
      <protection/>
    </xf>
    <xf numFmtId="179" fontId="5" fillId="0" borderId="0" xfId="81" applyNumberFormat="1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left" vertical="top" wrapText="1"/>
    </xf>
    <xf numFmtId="0" fontId="5" fillId="33" borderId="0" xfId="68" applyNumberFormat="1" applyFont="1" applyFill="1" applyBorder="1" applyAlignment="1" applyProtection="1">
      <alignment vertical="center"/>
      <protection/>
    </xf>
    <xf numFmtId="0" fontId="5" fillId="33" borderId="0" xfId="68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>
      <alignment/>
    </xf>
    <xf numFmtId="0" fontId="0" fillId="0" borderId="0" xfId="81" applyFont="1" applyFill="1">
      <alignment/>
      <protection/>
    </xf>
    <xf numFmtId="0" fontId="0" fillId="0" borderId="0" xfId="81" applyFill="1" applyBorder="1" applyAlignment="1">
      <alignment vertical="center"/>
      <protection/>
    </xf>
    <xf numFmtId="180" fontId="4" fillId="33" borderId="19" xfId="81" applyNumberFormat="1" applyFont="1" applyFill="1" applyBorder="1" applyAlignment="1">
      <alignment/>
      <protection/>
    </xf>
    <xf numFmtId="179" fontId="4" fillId="0" borderId="14" xfId="81" applyNumberFormat="1" applyFont="1" applyFill="1" applyBorder="1" applyAlignment="1">
      <alignment vertical="center" wrapText="1"/>
      <protection/>
    </xf>
    <xf numFmtId="180" fontId="5" fillId="33" borderId="19" xfId="81" applyNumberFormat="1" applyFont="1" applyFill="1" applyBorder="1" applyAlignment="1">
      <alignment/>
      <protection/>
    </xf>
    <xf numFmtId="180" fontId="5" fillId="0" borderId="19" xfId="81" applyNumberFormat="1" applyFont="1" applyFill="1" applyBorder="1" applyAlignment="1">
      <alignment/>
      <protection/>
    </xf>
    <xf numFmtId="179" fontId="5" fillId="0" borderId="13" xfId="81" applyNumberFormat="1" applyFont="1" applyFill="1" applyBorder="1" applyAlignment="1">
      <alignment vertical="center" wrapText="1"/>
      <protection/>
    </xf>
    <xf numFmtId="0" fontId="0" fillId="0" borderId="19" xfId="81" applyFill="1" applyBorder="1">
      <alignment/>
      <protection/>
    </xf>
    <xf numFmtId="179" fontId="4" fillId="0" borderId="13" xfId="81" applyNumberFormat="1" applyFont="1" applyFill="1" applyBorder="1" applyAlignment="1">
      <alignment vertical="center" wrapText="1"/>
      <protection/>
    </xf>
    <xf numFmtId="3" fontId="4" fillId="33" borderId="19" xfId="68" applyNumberFormat="1" applyFont="1" applyFill="1" applyBorder="1" applyAlignment="1" applyProtection="1">
      <alignment vertical="center"/>
      <protection/>
    </xf>
    <xf numFmtId="179" fontId="5" fillId="0" borderId="13" xfId="81" applyNumberFormat="1" applyFont="1" applyFill="1" applyBorder="1" applyAlignment="1">
      <alignment horizontal="center" vertical="center" wrapText="1"/>
      <protection/>
    </xf>
    <xf numFmtId="177" fontId="4" fillId="0" borderId="19" xfId="22" applyNumberFormat="1" applyFont="1" applyFill="1" applyBorder="1" applyAlignment="1">
      <alignment/>
    </xf>
    <xf numFmtId="179" fontId="4" fillId="0" borderId="0" xfId="81" applyNumberFormat="1" applyFont="1" applyFill="1" applyBorder="1">
      <alignment/>
      <protection/>
    </xf>
    <xf numFmtId="0" fontId="5" fillId="0" borderId="0" xfId="81" applyNumberFormat="1" applyFont="1" applyFill="1" applyBorder="1" applyAlignment="1" applyProtection="1">
      <alignment vertical="center" wrapText="1"/>
      <protection/>
    </xf>
    <xf numFmtId="179" fontId="4" fillId="0" borderId="0" xfId="81" applyNumberFormat="1" applyFont="1" applyFill="1" applyBorder="1">
      <alignment/>
      <protection/>
    </xf>
    <xf numFmtId="177" fontId="5" fillId="0" borderId="19" xfId="22" applyNumberFormat="1" applyFont="1" applyFill="1" applyBorder="1" applyAlignment="1">
      <alignment/>
    </xf>
    <xf numFmtId="179" fontId="5" fillId="0" borderId="0" xfId="81" applyNumberFormat="1" applyFont="1" applyFill="1" applyBorder="1">
      <alignment/>
      <protection/>
    </xf>
    <xf numFmtId="3" fontId="5" fillId="33" borderId="19" xfId="68" applyNumberFormat="1" applyFont="1" applyFill="1" applyBorder="1" applyAlignment="1" applyProtection="1">
      <alignment vertical="center"/>
      <protection/>
    </xf>
    <xf numFmtId="3" fontId="4" fillId="33" borderId="21" xfId="68" applyNumberFormat="1" applyFont="1" applyFill="1" applyBorder="1" applyAlignment="1" applyProtection="1">
      <alignment vertical="center"/>
      <protection/>
    </xf>
    <xf numFmtId="179" fontId="4" fillId="0" borderId="16" xfId="81" applyNumberFormat="1" applyFont="1" applyFill="1" applyBorder="1" applyAlignment="1">
      <alignment vertical="center"/>
      <protection/>
    </xf>
    <xf numFmtId="3" fontId="0" fillId="0" borderId="0" xfId="81" applyNumberFormat="1" applyFill="1">
      <alignment/>
      <protection/>
    </xf>
    <xf numFmtId="0" fontId="8" fillId="0" borderId="12" xfId="0" applyFont="1" applyBorder="1" applyAlignment="1">
      <alignment horizontal="left" vertical="center" wrapText="1"/>
    </xf>
    <xf numFmtId="179" fontId="5" fillId="0" borderId="0" xfId="81" applyNumberFormat="1" applyFont="1" applyFill="1" applyBorder="1" applyAlignment="1">
      <alignment/>
      <protection/>
    </xf>
    <xf numFmtId="0" fontId="2" fillId="0" borderId="0" xfId="68" applyFont="1" applyFill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0" xfId="68" applyFill="1">
      <alignment vertical="center"/>
      <protection/>
    </xf>
    <xf numFmtId="176" fontId="0" fillId="0" borderId="0" xfId="68" applyNumberFormat="1" applyFill="1">
      <alignment vertical="center"/>
      <protection/>
    </xf>
    <xf numFmtId="0" fontId="3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vertical="center"/>
      <protection/>
    </xf>
    <xf numFmtId="176" fontId="6" fillId="0" borderId="0" xfId="68" applyNumberFormat="1" applyFont="1" applyFill="1" applyBorder="1" applyAlignment="1" applyProtection="1">
      <alignment vertical="center"/>
      <protection/>
    </xf>
    <xf numFmtId="0" fontId="0" fillId="0" borderId="0" xfId="68" applyNumberFormat="1" applyFont="1" applyFill="1" applyBorder="1" applyAlignment="1" applyProtection="1">
      <alignment horizontal="right" vertical="center"/>
      <protection/>
    </xf>
    <xf numFmtId="0" fontId="4" fillId="0" borderId="11" xfId="68" applyNumberFormat="1" applyFont="1" applyFill="1" applyBorder="1" applyAlignment="1" applyProtection="1">
      <alignment horizontal="center" vertical="center" wrapText="1"/>
      <protection/>
    </xf>
    <xf numFmtId="176" fontId="4" fillId="0" borderId="11" xfId="68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179" fontId="5" fillId="0" borderId="0" xfId="68" applyNumberFormat="1" applyFont="1" applyFill="1" applyBorder="1" applyAlignment="1">
      <alignment vertical="center"/>
      <protection/>
    </xf>
    <xf numFmtId="177" fontId="0" fillId="0" borderId="0" xfId="68" applyNumberFormat="1" applyFill="1" applyAlignment="1">
      <alignment vertical="center"/>
      <protection/>
    </xf>
    <xf numFmtId="179" fontId="5" fillId="0" borderId="0" xfId="68" applyNumberFormat="1" applyFont="1" applyFill="1" applyBorder="1" applyAlignment="1">
      <alignment vertical="center" wrapText="1"/>
      <protection/>
    </xf>
    <xf numFmtId="179" fontId="5" fillId="0" borderId="0" xfId="68" applyNumberFormat="1" applyFont="1" applyFill="1" applyAlignment="1">
      <alignment horizontal="left" vertical="top" wrapText="1"/>
      <protection/>
    </xf>
    <xf numFmtId="0" fontId="4" fillId="33" borderId="0" xfId="68" applyNumberFormat="1" applyFont="1" applyFill="1" applyBorder="1" applyAlignment="1" applyProtection="1">
      <alignment vertical="center"/>
      <protection/>
    </xf>
    <xf numFmtId="0" fontId="0" fillId="0" borderId="0" xfId="68" applyFill="1" applyBorder="1" applyAlignment="1">
      <alignment vertical="center"/>
      <protection/>
    </xf>
    <xf numFmtId="0" fontId="2" fillId="0" borderId="0" xfId="81" applyFont="1" applyFill="1" applyBorder="1">
      <alignment/>
      <protection/>
    </xf>
    <xf numFmtId="0" fontId="2" fillId="0" borderId="0" xfId="81" applyFont="1" applyFill="1" applyAlignment="1">
      <alignment vertical="center"/>
      <protection/>
    </xf>
    <xf numFmtId="0" fontId="0" fillId="0" borderId="0" xfId="81" applyFill="1" applyAlignment="1">
      <alignment vertical="center"/>
      <protection/>
    </xf>
    <xf numFmtId="0" fontId="9" fillId="0" borderId="0" xfId="81" applyNumberFormat="1" applyFont="1" applyFill="1" applyAlignment="1" applyProtection="1">
      <alignment horizontal="center" vertical="center"/>
      <protection/>
    </xf>
    <xf numFmtId="179" fontId="0" fillId="0" borderId="0" xfId="81" applyNumberFormat="1" applyFont="1" applyFill="1" applyBorder="1" applyAlignment="1" applyProtection="1">
      <alignment horizontal="right" vertical="center"/>
      <protection/>
    </xf>
    <xf numFmtId="0" fontId="4" fillId="0" borderId="0" xfId="81" applyNumberFormat="1" applyFont="1" applyFill="1" applyBorder="1" applyAlignment="1" applyProtection="1">
      <alignment horizontal="center" vertical="center" wrapText="1"/>
      <protection/>
    </xf>
    <xf numFmtId="0" fontId="2" fillId="0" borderId="0" xfId="81" applyFont="1" applyFill="1" applyBorder="1" applyAlignment="1">
      <alignment horizontal="center" vertical="center"/>
      <protection/>
    </xf>
    <xf numFmtId="177" fontId="5" fillId="35" borderId="19" xfId="22" applyNumberFormat="1" applyFont="1" applyFill="1" applyBorder="1" applyAlignment="1">
      <alignment vertical="center"/>
    </xf>
    <xf numFmtId="179" fontId="4" fillId="0" borderId="13" xfId="81" applyNumberFormat="1" applyFont="1" applyFill="1" applyBorder="1" applyAlignment="1">
      <alignment horizontal="left" vertical="center" wrapText="1"/>
      <protection/>
    </xf>
    <xf numFmtId="179" fontId="4" fillId="0" borderId="0" xfId="81" applyNumberFormat="1" applyFont="1" applyFill="1" applyBorder="1" applyAlignment="1">
      <alignment horizontal="left" vertical="center" wrapText="1"/>
      <protection/>
    </xf>
    <xf numFmtId="179" fontId="5" fillId="0" borderId="13" xfId="81" applyNumberFormat="1" applyFont="1" applyFill="1" applyBorder="1" applyAlignment="1">
      <alignment horizontal="left" vertical="center" wrapText="1"/>
      <protection/>
    </xf>
    <xf numFmtId="179" fontId="5" fillId="0" borderId="0" xfId="81" applyNumberFormat="1" applyFont="1" applyFill="1" applyBorder="1" applyAlignment="1">
      <alignment horizontal="left" vertical="center" wrapText="1"/>
      <protection/>
    </xf>
    <xf numFmtId="0" fontId="4" fillId="0" borderId="0" xfId="81" applyNumberFormat="1" applyFont="1" applyFill="1" applyBorder="1" applyAlignment="1" applyProtection="1">
      <alignment vertical="center" wrapText="1"/>
      <protection/>
    </xf>
    <xf numFmtId="179" fontId="5" fillId="0" borderId="0" xfId="81" applyNumberFormat="1" applyFont="1" applyFill="1" applyBorder="1">
      <alignment/>
      <protection/>
    </xf>
    <xf numFmtId="180" fontId="0" fillId="0" borderId="0" xfId="81" applyNumberFormat="1" applyFill="1" applyBorder="1">
      <alignment/>
      <protection/>
    </xf>
    <xf numFmtId="177" fontId="0" fillId="0" borderId="0" xfId="81" applyNumberFormat="1" applyFill="1" applyBorder="1">
      <alignment/>
      <protection/>
    </xf>
    <xf numFmtId="177" fontId="0" fillId="0" borderId="0" xfId="81" applyNumberFormat="1" applyFill="1">
      <alignment/>
      <protection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57" fontId="15" fillId="0" borderId="0" xfId="0" applyNumberFormat="1" applyFont="1" applyAlignment="1">
      <alignment horizontal="center"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千位分隔 2" xfId="76"/>
    <cellStyle name="常规 4" xfId="77"/>
    <cellStyle name="千位分隔 3" xfId="78"/>
    <cellStyle name="常规 5" xfId="79"/>
    <cellStyle name="常规 7" xfId="80"/>
    <cellStyle name="常规_2014年预算收支预测表-（报人大）" xfId="81"/>
    <cellStyle name="千位分隔 4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29" sqref="A29"/>
    </sheetView>
  </sheetViews>
  <sheetFormatPr defaultColWidth="9.00390625" defaultRowHeight="14.25"/>
  <cols>
    <col min="1" max="1" width="79.875" style="0" customWidth="1"/>
  </cols>
  <sheetData>
    <row r="1" ht="78" customHeight="1"/>
    <row r="2" ht="51" customHeight="1">
      <c r="A2" s="203" t="s">
        <v>0</v>
      </c>
    </row>
    <row r="3" ht="51" customHeight="1">
      <c r="A3" s="203"/>
    </row>
    <row r="4" ht="31.5">
      <c r="A4" s="204"/>
    </row>
    <row r="17" ht="174.75" customHeight="1"/>
    <row r="18" ht="20.25">
      <c r="A18" s="205"/>
    </row>
    <row r="19" ht="24" customHeight="1">
      <c r="A19" s="206" t="s">
        <v>1</v>
      </c>
    </row>
    <row r="20" ht="27.75" customHeight="1">
      <c r="A20" s="207">
        <v>44197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"/>
  <sheetViews>
    <sheetView showGridLines="0" showZeros="0" workbookViewId="0" topLeftCell="A13">
      <selection activeCell="B22" sqref="B22"/>
    </sheetView>
  </sheetViews>
  <sheetFormatPr defaultColWidth="9.125" defaultRowHeight="14.25"/>
  <cols>
    <col min="1" max="1" width="33.50390625" style="4" customWidth="1"/>
    <col min="2" max="2" width="29.75390625" style="5" customWidth="1"/>
    <col min="3" max="3" width="16.625" style="4" customWidth="1"/>
    <col min="4" max="5" width="9.125" style="4" customWidth="1"/>
    <col min="6" max="6" width="17.875" style="4" customWidth="1"/>
    <col min="7" max="234" width="9.125" style="4" customWidth="1"/>
    <col min="235" max="16384" width="9.125" style="4" customWidth="1"/>
  </cols>
  <sheetData>
    <row r="1" spans="1:3" ht="33.75" customHeight="1">
      <c r="A1" s="6" t="s">
        <v>92</v>
      </c>
      <c r="B1" s="6"/>
      <c r="C1" s="6"/>
    </row>
    <row r="2" spans="1:3" ht="23.25" customHeight="1">
      <c r="A2" s="7" t="s">
        <v>12</v>
      </c>
      <c r="B2" s="7"/>
      <c r="C2" s="7"/>
    </row>
    <row r="3" spans="1:3" s="1" customFormat="1" ht="36.75" customHeight="1">
      <c r="A3" s="8" t="s">
        <v>13</v>
      </c>
      <c r="B3" s="9" t="s">
        <v>86</v>
      </c>
      <c r="C3" s="10" t="s">
        <v>40</v>
      </c>
    </row>
    <row r="4" spans="1:6" s="1" customFormat="1" ht="34.5" customHeight="1">
      <c r="A4" s="11" t="s">
        <v>41</v>
      </c>
      <c r="B4" s="12"/>
      <c r="C4" s="13" t="s">
        <v>93</v>
      </c>
      <c r="F4" s="12">
        <f>F5</f>
        <v>0</v>
      </c>
    </row>
    <row r="5" spans="1:6" ht="34.5" customHeight="1">
      <c r="A5" s="14" t="s">
        <v>42</v>
      </c>
      <c r="B5" s="15"/>
      <c r="C5" s="16"/>
      <c r="F5" s="15"/>
    </row>
    <row r="6" spans="1:6" s="1" customFormat="1" ht="34.5" customHeight="1">
      <c r="A6" s="11" t="s">
        <v>45</v>
      </c>
      <c r="B6" s="17">
        <f>B7</f>
        <v>1444</v>
      </c>
      <c r="C6" s="16"/>
      <c r="F6" s="17">
        <f>F7</f>
        <v>1444</v>
      </c>
    </row>
    <row r="7" spans="1:7" ht="34.5" customHeight="1">
      <c r="A7" s="18" t="s">
        <v>46</v>
      </c>
      <c r="B7" s="19">
        <v>1444</v>
      </c>
      <c r="C7" s="16"/>
      <c r="F7" s="19">
        <v>1444</v>
      </c>
      <c r="G7" s="20">
        <f>B7-F7</f>
        <v>0</v>
      </c>
    </row>
    <row r="8" spans="1:6" ht="34.5" customHeight="1">
      <c r="A8" s="21" t="s">
        <v>43</v>
      </c>
      <c r="B8" s="19"/>
      <c r="C8" s="16"/>
      <c r="F8" s="19"/>
    </row>
    <row r="9" spans="1:6" ht="34.5" customHeight="1">
      <c r="A9" s="22" t="s">
        <v>44</v>
      </c>
      <c r="B9" s="19"/>
      <c r="C9" s="16"/>
      <c r="F9" s="19">
        <v>50</v>
      </c>
    </row>
    <row r="10" spans="1:6" s="1" customFormat="1" ht="34.5" customHeight="1">
      <c r="A10" s="21" t="s">
        <v>47</v>
      </c>
      <c r="B10" s="17">
        <f>B11</f>
        <v>1370</v>
      </c>
      <c r="C10" s="16"/>
      <c r="F10" s="17">
        <f>F11</f>
        <v>1370</v>
      </c>
    </row>
    <row r="11" spans="1:6" ht="34.5" customHeight="1">
      <c r="A11" s="22" t="s">
        <v>48</v>
      </c>
      <c r="B11" s="19">
        <v>1370</v>
      </c>
      <c r="C11" s="16"/>
      <c r="F11" s="19">
        <v>1370</v>
      </c>
    </row>
    <row r="12" spans="1:6" ht="34.5" customHeight="1">
      <c r="A12" s="22" t="s">
        <v>49</v>
      </c>
      <c r="B12" s="19"/>
      <c r="C12" s="16"/>
      <c r="F12" s="19"/>
    </row>
    <row r="13" spans="1:6" ht="34.5" customHeight="1">
      <c r="A13" s="22" t="s">
        <v>80</v>
      </c>
      <c r="B13" s="19"/>
      <c r="C13" s="16"/>
      <c r="F13" s="19"/>
    </row>
    <row r="14" spans="1:6" ht="34.5" customHeight="1">
      <c r="A14" s="22" t="s">
        <v>81</v>
      </c>
      <c r="B14" s="19"/>
      <c r="C14" s="16"/>
      <c r="F14" s="19"/>
    </row>
    <row r="15" spans="1:6" ht="34.5" customHeight="1">
      <c r="A15" s="21" t="s">
        <v>58</v>
      </c>
      <c r="B15" s="17">
        <f>SUM(B16:B19)</f>
        <v>826</v>
      </c>
      <c r="C15" s="16"/>
      <c r="F15" s="17">
        <f>SUM(F16:F19)</f>
        <v>826</v>
      </c>
    </row>
    <row r="16" spans="1:6" ht="34.5" customHeight="1">
      <c r="A16" s="22" t="s">
        <v>59</v>
      </c>
      <c r="B16" s="19"/>
      <c r="C16" s="16"/>
      <c r="F16" s="19"/>
    </row>
    <row r="17" spans="1:6" ht="34.5" customHeight="1">
      <c r="A17" s="22" t="s">
        <v>61</v>
      </c>
      <c r="B17" s="19">
        <v>70</v>
      </c>
      <c r="C17" s="16"/>
      <c r="F17" s="19">
        <v>70</v>
      </c>
    </row>
    <row r="18" spans="1:6" ht="34.5" customHeight="1">
      <c r="A18" s="22" t="s">
        <v>62</v>
      </c>
      <c r="B18" s="19">
        <v>756</v>
      </c>
      <c r="C18" s="16"/>
      <c r="F18" s="19">
        <v>756</v>
      </c>
    </row>
    <row r="19" spans="1:6" ht="34.5" customHeight="1">
      <c r="A19" s="22" t="s">
        <v>83</v>
      </c>
      <c r="B19" s="19"/>
      <c r="C19" s="16"/>
      <c r="F19" s="19"/>
    </row>
    <row r="20" spans="1:254" s="1" customFormat="1" ht="30" customHeight="1">
      <c r="A20" s="23" t="s">
        <v>67</v>
      </c>
      <c r="B20" s="24">
        <v>1109.2</v>
      </c>
      <c r="C20" s="25"/>
      <c r="D20" s="26"/>
      <c r="E20" s="26"/>
      <c r="F20" s="27">
        <v>1109.2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</row>
    <row r="21" spans="1:254" s="2" customFormat="1" ht="30" customHeight="1">
      <c r="A21" s="28" t="s">
        <v>69</v>
      </c>
      <c r="B21" s="29"/>
      <c r="C21" s="25"/>
      <c r="D21" s="30"/>
      <c r="E21" s="30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6" s="3" customFormat="1" ht="36" customHeight="1">
      <c r="A22" s="28" t="s">
        <v>70</v>
      </c>
      <c r="B22" s="19">
        <v>1109</v>
      </c>
      <c r="C22" s="32"/>
      <c r="F22" s="33"/>
    </row>
    <row r="23" spans="1:6" ht="36.75" customHeight="1">
      <c r="A23" s="34" t="s">
        <v>84</v>
      </c>
      <c r="B23" s="35">
        <f>B4+B6+B8+B10+B15+B20</f>
        <v>4749.2</v>
      </c>
      <c r="C23" s="36"/>
      <c r="F23" s="35">
        <f>F4+F6+F8+F10+F15+F20</f>
        <v>4749.2</v>
      </c>
    </row>
    <row r="25" spans="2:6" ht="14.25">
      <c r="B25" s="4"/>
      <c r="F25" s="20">
        <v>-70</v>
      </c>
    </row>
  </sheetData>
  <sheetProtection/>
  <mergeCells count="3">
    <mergeCell ref="A1:C1"/>
    <mergeCell ref="A2:C2"/>
    <mergeCell ref="C4:C23"/>
  </mergeCells>
  <printOptions horizontalCentered="1" verticalCentered="1"/>
  <pageMargins left="0.71" right="0.51" top="0.7900000000000001" bottom="0.8300000000000001" header="0.55" footer="0.43000000000000005"/>
  <pageSetup blackAndWhite="1" firstPageNumber="16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7" sqref="A7"/>
    </sheetView>
  </sheetViews>
  <sheetFormatPr defaultColWidth="9.00390625" defaultRowHeight="14.25"/>
  <cols>
    <col min="1" max="1" width="80.625" style="0" customWidth="1"/>
  </cols>
  <sheetData>
    <row r="1" ht="36.75" customHeight="1">
      <c r="A1" s="200" t="s">
        <v>2</v>
      </c>
    </row>
    <row r="2" ht="51.75" customHeight="1"/>
    <row r="3" ht="39" customHeight="1">
      <c r="A3" s="201" t="s">
        <v>3</v>
      </c>
    </row>
    <row r="4" ht="39" customHeight="1">
      <c r="A4" s="201" t="s">
        <v>4</v>
      </c>
    </row>
    <row r="5" ht="39" customHeight="1">
      <c r="A5" s="201" t="s">
        <v>5</v>
      </c>
    </row>
    <row r="6" ht="39" customHeight="1">
      <c r="A6" s="201" t="s">
        <v>6</v>
      </c>
    </row>
    <row r="7" ht="39" customHeight="1">
      <c r="A7" s="201" t="s">
        <v>7</v>
      </c>
    </row>
    <row r="8" ht="39" customHeight="1">
      <c r="A8" s="201" t="s">
        <v>8</v>
      </c>
    </row>
    <row r="9" ht="39" customHeight="1">
      <c r="A9" s="201" t="s">
        <v>9</v>
      </c>
    </row>
    <row r="10" ht="39" customHeight="1">
      <c r="A10" s="201" t="s">
        <v>10</v>
      </c>
    </row>
    <row r="11" ht="22.5">
      <c r="A11" s="202"/>
    </row>
  </sheetData>
  <sheetProtection/>
  <printOptions/>
  <pageMargins left="1.08" right="0.72" top="0.97" bottom="0.65" header="0.5" footer="0.2299999999999999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7">
      <selection activeCell="E1" sqref="E1:M65536"/>
    </sheetView>
  </sheetViews>
  <sheetFormatPr defaultColWidth="9.125" defaultRowHeight="14.25"/>
  <cols>
    <col min="1" max="1" width="43.00390625" style="40" customWidth="1"/>
    <col min="2" max="2" width="18.125" style="40" customWidth="1"/>
    <col min="3" max="3" width="16.875" style="40" customWidth="1"/>
    <col min="4" max="6" width="14.625" style="40" customWidth="1"/>
    <col min="7" max="234" width="9.125" style="40" customWidth="1"/>
    <col min="235" max="16384" width="9.125" style="40" customWidth="1"/>
  </cols>
  <sheetData>
    <row r="1" spans="1:6" ht="60" customHeight="1">
      <c r="A1" s="41" t="s">
        <v>11</v>
      </c>
      <c r="B1" s="41"/>
      <c r="C1" s="41"/>
      <c r="D1" s="41"/>
      <c r="E1" s="41"/>
      <c r="F1" s="41"/>
    </row>
    <row r="2" spans="1:6" ht="39.75" customHeight="1">
      <c r="A2" s="186"/>
      <c r="B2" s="186"/>
      <c r="C2" s="186"/>
      <c r="D2" s="187" t="s">
        <v>12</v>
      </c>
      <c r="E2" s="187"/>
      <c r="F2" s="187"/>
    </row>
    <row r="3" spans="1:11" s="183" customFormat="1" ht="39" customHeight="1">
      <c r="A3" s="8" t="s">
        <v>13</v>
      </c>
      <c r="B3" s="9" t="s">
        <v>14</v>
      </c>
      <c r="C3" s="9" t="s">
        <v>15</v>
      </c>
      <c r="D3" s="75" t="s">
        <v>16</v>
      </c>
      <c r="E3" s="188"/>
      <c r="F3" s="188"/>
      <c r="G3" s="189" t="s">
        <v>17</v>
      </c>
      <c r="H3" s="189" t="s">
        <v>18</v>
      </c>
      <c r="I3" s="189" t="s">
        <v>19</v>
      </c>
      <c r="J3" s="189" t="s">
        <v>20</v>
      </c>
      <c r="K3" s="189" t="s">
        <v>21</v>
      </c>
    </row>
    <row r="4" spans="1:6" s="184" customFormat="1" ht="39" customHeight="1">
      <c r="A4" s="48" t="s">
        <v>22</v>
      </c>
      <c r="B4" s="61">
        <f>B5+B6+B7+B8+B9</f>
        <v>8501</v>
      </c>
      <c r="C4" s="61">
        <f>SUM(C5:C9)</f>
        <v>22413</v>
      </c>
      <c r="D4" s="59"/>
      <c r="E4" s="59"/>
      <c r="F4" s="61">
        <f>SUM(F5:F9)</f>
        <v>22413</v>
      </c>
    </row>
    <row r="5" spans="1:12" s="185" customFormat="1" ht="39" customHeight="1">
      <c r="A5" s="51" t="s">
        <v>23</v>
      </c>
      <c r="B5" s="68">
        <v>8874</v>
      </c>
      <c r="C5" s="68">
        <v>17470</v>
      </c>
      <c r="D5" s="54"/>
      <c r="E5" s="54"/>
      <c r="F5" s="68">
        <v>17470</v>
      </c>
      <c r="G5" s="185">
        <v>1631</v>
      </c>
      <c r="H5" s="185">
        <v>2751</v>
      </c>
      <c r="I5" s="185">
        <v>2142</v>
      </c>
      <c r="J5" s="185">
        <v>2501</v>
      </c>
      <c r="K5" s="185">
        <v>6</v>
      </c>
      <c r="L5" s="185">
        <v>-3340</v>
      </c>
    </row>
    <row r="6" spans="1:6" s="185" customFormat="1" ht="39" customHeight="1">
      <c r="A6" s="51" t="s">
        <v>24</v>
      </c>
      <c r="B6" s="68">
        <v>98</v>
      </c>
      <c r="C6" s="68">
        <v>175</v>
      </c>
      <c r="D6" s="54"/>
      <c r="E6" s="54"/>
      <c r="F6" s="68">
        <v>175</v>
      </c>
    </row>
    <row r="7" spans="1:6" s="185" customFormat="1" ht="39" customHeight="1">
      <c r="A7" s="51" t="s">
        <v>25</v>
      </c>
      <c r="B7" s="68">
        <v>404</v>
      </c>
      <c r="C7" s="68">
        <v>580</v>
      </c>
      <c r="D7" s="54"/>
      <c r="E7" s="54"/>
      <c r="F7" s="68">
        <v>580</v>
      </c>
    </row>
    <row r="8" spans="1:6" s="185" customFormat="1" ht="39" customHeight="1">
      <c r="A8" s="51" t="s">
        <v>26</v>
      </c>
      <c r="B8" s="68">
        <v>-1926</v>
      </c>
      <c r="C8" s="68">
        <v>-184</v>
      </c>
      <c r="D8" s="54"/>
      <c r="E8" s="54"/>
      <c r="F8" s="190">
        <v>-184</v>
      </c>
    </row>
    <row r="9" spans="1:6" s="185" customFormat="1" ht="39" customHeight="1">
      <c r="A9" s="51" t="s">
        <v>27</v>
      </c>
      <c r="B9" s="68">
        <v>1051</v>
      </c>
      <c r="C9" s="68">
        <v>4372</v>
      </c>
      <c r="D9" s="54"/>
      <c r="E9" s="54"/>
      <c r="F9" s="190">
        <v>4372</v>
      </c>
    </row>
    <row r="10" spans="1:6" s="184" customFormat="1" ht="39" customHeight="1">
      <c r="A10" s="48" t="s">
        <v>28</v>
      </c>
      <c r="B10" s="61">
        <v>59</v>
      </c>
      <c r="C10" s="61"/>
      <c r="D10" s="59"/>
      <c r="E10" s="59"/>
      <c r="F10" s="61"/>
    </row>
    <row r="11" spans="1:6" s="184" customFormat="1" ht="39" customHeight="1">
      <c r="A11" s="48" t="s">
        <v>29</v>
      </c>
      <c r="B11" s="61">
        <v>275</v>
      </c>
      <c r="C11" s="61">
        <v>190</v>
      </c>
      <c r="D11" s="191"/>
      <c r="E11" s="192"/>
      <c r="F11" s="61">
        <v>190</v>
      </c>
    </row>
    <row r="12" spans="1:6" s="184" customFormat="1" ht="39" customHeight="1">
      <c r="A12" s="48" t="s">
        <v>30</v>
      </c>
      <c r="B12" s="61">
        <f>B13+B14</f>
        <v>951</v>
      </c>
      <c r="C12" s="61">
        <f>C13+C14</f>
        <v>1022</v>
      </c>
      <c r="D12" s="191"/>
      <c r="E12" s="192"/>
      <c r="F12" s="61">
        <f>F13+F14</f>
        <v>1022</v>
      </c>
    </row>
    <row r="13" spans="1:7" s="185" customFormat="1" ht="39" customHeight="1">
      <c r="A13" s="51" t="s">
        <v>31</v>
      </c>
      <c r="B13" s="98">
        <v>761</v>
      </c>
      <c r="C13" s="98">
        <v>842</v>
      </c>
      <c r="D13" s="193"/>
      <c r="E13" s="194"/>
      <c r="F13" s="98">
        <v>842</v>
      </c>
      <c r="G13" s="185">
        <v>880</v>
      </c>
    </row>
    <row r="14" spans="1:6" s="185" customFormat="1" ht="39" customHeight="1">
      <c r="A14" s="51" t="s">
        <v>32</v>
      </c>
      <c r="B14" s="98">
        <v>190</v>
      </c>
      <c r="C14" s="98">
        <v>180</v>
      </c>
      <c r="D14" s="54"/>
      <c r="E14" s="54"/>
      <c r="F14" s="98">
        <v>180</v>
      </c>
    </row>
    <row r="15" spans="1:6" s="184" customFormat="1" ht="39" customHeight="1">
      <c r="A15" s="195" t="s">
        <v>33</v>
      </c>
      <c r="B15" s="61"/>
      <c r="C15" s="61">
        <f>C16</f>
        <v>79</v>
      </c>
      <c r="D15" s="59"/>
      <c r="E15" s="59"/>
      <c r="F15" s="61">
        <f>F16</f>
        <v>79</v>
      </c>
    </row>
    <row r="16" spans="1:6" s="184" customFormat="1" ht="39" customHeight="1">
      <c r="A16" s="195" t="s">
        <v>34</v>
      </c>
      <c r="B16" s="61"/>
      <c r="C16" s="68">
        <v>79</v>
      </c>
      <c r="D16" s="59"/>
      <c r="E16" s="59"/>
      <c r="F16" s="68">
        <v>79</v>
      </c>
    </row>
    <row r="17" spans="1:11" s="37" customFormat="1" ht="39" customHeight="1">
      <c r="A17" s="48" t="s">
        <v>35</v>
      </c>
      <c r="B17" s="153"/>
      <c r="C17" s="61">
        <v>5383</v>
      </c>
      <c r="D17" s="154"/>
      <c r="E17" s="154"/>
      <c r="F17" s="61">
        <v>5383</v>
      </c>
      <c r="G17" s="37">
        <v>506</v>
      </c>
      <c r="H17" s="37">
        <v>2509.63</v>
      </c>
      <c r="I17" s="37">
        <v>1863.89</v>
      </c>
      <c r="J17" s="37">
        <v>384.12</v>
      </c>
      <c r="K17" s="37">
        <v>36.9</v>
      </c>
    </row>
    <row r="18" spans="1:6" s="142" customFormat="1" ht="39" customHeight="1">
      <c r="A18" s="155" t="s">
        <v>36</v>
      </c>
      <c r="B18" s="157"/>
      <c r="C18" s="68">
        <v>1608</v>
      </c>
      <c r="D18" s="196"/>
      <c r="E18" s="196"/>
      <c r="F18" s="68"/>
    </row>
    <row r="19" spans="1:6" s="142" customFormat="1" ht="39" customHeight="1">
      <c r="A19" s="155" t="s">
        <v>37</v>
      </c>
      <c r="B19" s="157"/>
      <c r="C19" s="68">
        <v>3775</v>
      </c>
      <c r="D19" s="196"/>
      <c r="E19" s="196"/>
      <c r="F19" s="68"/>
    </row>
    <row r="20" spans="1:6" s="38" customFormat="1" ht="36.75" customHeight="1">
      <c r="A20" s="51"/>
      <c r="B20" s="157"/>
      <c r="C20" s="157"/>
      <c r="D20" s="196"/>
      <c r="E20" s="196"/>
      <c r="F20" s="157"/>
    </row>
    <row r="21" spans="1:6" s="38" customFormat="1" ht="34.5" customHeight="1">
      <c r="A21" s="69" t="s">
        <v>38</v>
      </c>
      <c r="B21" s="70">
        <f>B4+B10+B11+B12+B15</f>
        <v>9786</v>
      </c>
      <c r="C21" s="70">
        <f>C4+C10+C11+C12+C15+C17</f>
        <v>29087</v>
      </c>
      <c r="D21" s="161">
        <f>(C21-B21)/B21*100</f>
        <v>197.23073778867771</v>
      </c>
      <c r="E21" s="59"/>
      <c r="F21" s="70">
        <f>F4+F10+F11+F12+F15+F17</f>
        <v>29087</v>
      </c>
    </row>
    <row r="22" spans="1:9" s="38" customFormat="1" ht="20.25" customHeight="1">
      <c r="A22" s="40"/>
      <c r="B22" s="40"/>
      <c r="C22" s="40"/>
      <c r="D22" s="40"/>
      <c r="E22" s="40"/>
      <c r="F22" s="40"/>
      <c r="I22" s="199"/>
    </row>
    <row r="23" spans="1:6" s="38" customFormat="1" ht="20.25" customHeight="1">
      <c r="A23" s="40"/>
      <c r="B23" s="40"/>
      <c r="C23" s="197"/>
      <c r="D23" s="40"/>
      <c r="E23" s="40"/>
      <c r="F23" s="40"/>
    </row>
    <row r="24" spans="1:6" s="38" customFormat="1" ht="20.25" customHeight="1">
      <c r="A24" s="40"/>
      <c r="B24" s="40"/>
      <c r="C24" s="197"/>
      <c r="D24" s="40"/>
      <c r="E24" s="40"/>
      <c r="F24" s="198">
        <f>C21-F21</f>
        <v>0</v>
      </c>
    </row>
    <row r="25" spans="1:6" s="38" customFormat="1" ht="20.25" customHeight="1">
      <c r="A25" s="40"/>
      <c r="B25" s="40"/>
      <c r="C25" s="40"/>
      <c r="D25" s="40"/>
      <c r="E25" s="40"/>
      <c r="F25" s="40"/>
    </row>
    <row r="26" ht="20.25" customHeight="1"/>
    <row r="27" spans="4:6" ht="14.25">
      <c r="D27" s="198"/>
      <c r="E27" s="198"/>
      <c r="F27" s="198"/>
    </row>
    <row r="28" ht="14.25">
      <c r="C28" s="198"/>
    </row>
  </sheetData>
  <sheetProtection/>
  <mergeCells count="2">
    <mergeCell ref="A1:D1"/>
    <mergeCell ref="D11:D13"/>
  </mergeCells>
  <printOptions horizontalCentered="1"/>
  <pageMargins left="0.63" right="0.35" top="1.18" bottom="0.7900000000000001" header="0.51" footer="0.39"/>
  <pageSetup blackAndWhite="1" firstPageNumber="3" useFirstPageNumber="1" fitToHeight="1" fitToWidth="1" horizontalDpi="600" verticalDpi="600" orientation="portrait" paperSize="9" scale="8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Zeros="0" workbookViewId="0" topLeftCell="A1">
      <selection activeCell="C8" sqref="C8"/>
    </sheetView>
  </sheetViews>
  <sheetFormatPr defaultColWidth="9.00390625" defaultRowHeight="14.25"/>
  <cols>
    <col min="1" max="1" width="35.625" style="168" customWidth="1"/>
    <col min="2" max="2" width="21.125" style="168" customWidth="1"/>
    <col min="3" max="3" width="21.125" style="169" customWidth="1"/>
    <col min="4" max="4" width="21.125" style="168" customWidth="1"/>
    <col min="5" max="232" width="9.125" style="168" customWidth="1"/>
    <col min="233" max="16384" width="9.00390625" style="168" customWidth="1"/>
  </cols>
  <sheetData>
    <row r="1" spans="1:4" ht="60" customHeight="1">
      <c r="A1" s="170" t="s">
        <v>39</v>
      </c>
      <c r="B1" s="170"/>
      <c r="C1" s="170"/>
      <c r="D1" s="170"/>
    </row>
    <row r="2" spans="2:4" ht="39.75" customHeight="1">
      <c r="B2" s="171"/>
      <c r="C2" s="172"/>
      <c r="D2" s="173" t="s">
        <v>12</v>
      </c>
    </row>
    <row r="3" spans="1:4" s="165" customFormat="1" ht="43.5" customHeight="1">
      <c r="A3" s="8" t="s">
        <v>13</v>
      </c>
      <c r="B3" s="174" t="s">
        <v>14</v>
      </c>
      <c r="C3" s="175" t="s">
        <v>15</v>
      </c>
      <c r="D3" s="176" t="s">
        <v>40</v>
      </c>
    </row>
    <row r="4" spans="1:4" s="73" customFormat="1" ht="34.5" customHeight="1">
      <c r="A4" s="23" t="s">
        <v>41</v>
      </c>
      <c r="B4" s="60">
        <f>B5</f>
        <v>523</v>
      </c>
      <c r="C4" s="60"/>
      <c r="D4" s="177"/>
    </row>
    <row r="5" spans="1:4" s="73" customFormat="1" ht="34.5" customHeight="1">
      <c r="A5" s="28" t="s">
        <v>42</v>
      </c>
      <c r="B5" s="52">
        <v>523</v>
      </c>
      <c r="C5" s="52"/>
      <c r="D5" s="177"/>
    </row>
    <row r="6" spans="1:4" s="73" customFormat="1" ht="34.5" customHeight="1">
      <c r="A6" s="23" t="s">
        <v>43</v>
      </c>
      <c r="B6" s="60">
        <f>B7</f>
        <v>376</v>
      </c>
      <c r="C6" s="77">
        <f>SUM(C7)</f>
        <v>353</v>
      </c>
      <c r="D6" s="177"/>
    </row>
    <row r="7" spans="1:4" s="73" customFormat="1" ht="34.5" customHeight="1">
      <c r="A7" s="28" t="s">
        <v>44</v>
      </c>
      <c r="B7" s="52">
        <v>376</v>
      </c>
      <c r="C7" s="78">
        <v>353</v>
      </c>
      <c r="D7" s="177"/>
    </row>
    <row r="8" spans="1:3" s="73" customFormat="1" ht="34.5" customHeight="1">
      <c r="A8" s="23" t="s">
        <v>45</v>
      </c>
      <c r="B8" s="60">
        <f>SUM(B9)</f>
        <v>3115</v>
      </c>
      <c r="C8" s="77">
        <f>SUM(C9)</f>
        <v>2183</v>
      </c>
    </row>
    <row r="9" spans="1:4" s="73" customFormat="1" ht="34.5" customHeight="1">
      <c r="A9" s="28" t="s">
        <v>46</v>
      </c>
      <c r="B9" s="52">
        <v>3115</v>
      </c>
      <c r="C9" s="78">
        <v>2183</v>
      </c>
      <c r="D9" s="177"/>
    </row>
    <row r="10" spans="1:4" s="73" customFormat="1" ht="34.5" customHeight="1">
      <c r="A10" s="23" t="s">
        <v>47</v>
      </c>
      <c r="B10" s="60">
        <f>SUM(B11:B17)</f>
        <v>45107</v>
      </c>
      <c r="C10" s="60">
        <f>SUM(C11:C17)</f>
        <v>27265</v>
      </c>
      <c r="D10" s="177"/>
    </row>
    <row r="11" spans="1:4" s="73" customFormat="1" ht="34.5" customHeight="1">
      <c r="A11" s="28" t="s">
        <v>48</v>
      </c>
      <c r="B11" s="52"/>
      <c r="C11" s="52">
        <v>1075</v>
      </c>
      <c r="D11" s="177"/>
    </row>
    <row r="12" spans="1:4" s="73" customFormat="1" ht="34.5" customHeight="1">
      <c r="A12" s="28" t="s">
        <v>49</v>
      </c>
      <c r="B12" s="52">
        <v>1924</v>
      </c>
      <c r="C12" s="52"/>
      <c r="D12" s="177"/>
    </row>
    <row r="13" spans="1:4" s="73" customFormat="1" ht="34.5" customHeight="1">
      <c r="A13" s="28" t="s">
        <v>50</v>
      </c>
      <c r="B13" s="52">
        <v>142</v>
      </c>
      <c r="C13" s="52"/>
      <c r="D13" s="177"/>
    </row>
    <row r="14" spans="1:6" s="73" customFormat="1" ht="34.5" customHeight="1">
      <c r="A14" s="28" t="s">
        <v>51</v>
      </c>
      <c r="B14" s="52">
        <v>40</v>
      </c>
      <c r="C14" s="52">
        <v>190</v>
      </c>
      <c r="D14" s="177"/>
      <c r="F14" s="178"/>
    </row>
    <row r="15" spans="1:4" s="73" customFormat="1" ht="34.5" customHeight="1">
      <c r="A15" s="28" t="s">
        <v>52</v>
      </c>
      <c r="B15" s="52"/>
      <c r="C15" s="52"/>
      <c r="D15" s="177"/>
    </row>
    <row r="16" spans="1:4" s="73" customFormat="1" ht="34.5" customHeight="1">
      <c r="A16" s="28" t="s">
        <v>53</v>
      </c>
      <c r="B16" s="52">
        <v>3000</v>
      </c>
      <c r="C16" s="80"/>
      <c r="D16" s="179"/>
    </row>
    <row r="17" spans="1:4" s="73" customFormat="1" ht="34.5" customHeight="1">
      <c r="A17" s="28" t="s">
        <v>54</v>
      </c>
      <c r="B17" s="52">
        <v>40001</v>
      </c>
      <c r="C17" s="52">
        <v>26000</v>
      </c>
      <c r="D17" s="180" t="s">
        <v>55</v>
      </c>
    </row>
    <row r="18" spans="1:4" s="73" customFormat="1" ht="34.5" customHeight="1">
      <c r="A18" s="23" t="s">
        <v>56</v>
      </c>
      <c r="B18" s="52"/>
      <c r="C18" s="60">
        <f>SUM(C19)</f>
        <v>0</v>
      </c>
      <c r="D18" s="180"/>
    </row>
    <row r="19" spans="1:4" s="73" customFormat="1" ht="34.5" customHeight="1">
      <c r="A19" s="28" t="s">
        <v>57</v>
      </c>
      <c r="B19" s="52"/>
      <c r="C19" s="52"/>
      <c r="D19" s="177"/>
    </row>
    <row r="20" spans="1:4" s="73" customFormat="1" ht="34.5" customHeight="1">
      <c r="A20" s="23" t="s">
        <v>58</v>
      </c>
      <c r="B20" s="60">
        <f>SUM(B21:B23)</f>
        <v>40464</v>
      </c>
      <c r="C20" s="60">
        <f>SUM(C21:C23)</f>
        <v>199750</v>
      </c>
      <c r="D20" s="177"/>
    </row>
    <row r="21" spans="1:4" s="73" customFormat="1" ht="34.5" customHeight="1">
      <c r="A21" s="28" t="s">
        <v>59</v>
      </c>
      <c r="B21" s="52">
        <v>36959</v>
      </c>
      <c r="C21" s="52">
        <v>196000</v>
      </c>
      <c r="D21" s="180" t="s">
        <v>60</v>
      </c>
    </row>
    <row r="22" spans="1:4" s="73" customFormat="1" ht="34.5" customHeight="1">
      <c r="A22" s="28" t="s">
        <v>61</v>
      </c>
      <c r="B22" s="52">
        <v>156</v>
      </c>
      <c r="C22" s="52">
        <v>195</v>
      </c>
      <c r="D22" s="180"/>
    </row>
    <row r="23" spans="1:4" s="73" customFormat="1" ht="34.5" customHeight="1">
      <c r="A23" s="28" t="s">
        <v>62</v>
      </c>
      <c r="B23" s="52">
        <v>3349</v>
      </c>
      <c r="C23" s="52">
        <v>3555</v>
      </c>
      <c r="D23" s="179"/>
    </row>
    <row r="24" spans="1:4" s="166" customFormat="1" ht="34.5" customHeight="1">
      <c r="A24" s="23" t="s">
        <v>63</v>
      </c>
      <c r="B24" s="60"/>
      <c r="C24" s="60">
        <v>37300</v>
      </c>
      <c r="D24" s="180" t="s">
        <v>64</v>
      </c>
    </row>
    <row r="25" spans="1:4" s="167" customFormat="1" ht="34.5" customHeight="1">
      <c r="A25" s="28" t="s">
        <v>65</v>
      </c>
      <c r="B25" s="52"/>
      <c r="C25" s="52">
        <v>33970</v>
      </c>
      <c r="D25" s="180"/>
    </row>
    <row r="26" spans="1:4" s="167" customFormat="1" ht="34.5" customHeight="1">
      <c r="A26" s="28" t="s">
        <v>66</v>
      </c>
      <c r="B26" s="52"/>
      <c r="C26" s="52">
        <v>3330</v>
      </c>
      <c r="D26" s="179"/>
    </row>
    <row r="27" spans="1:4" s="166" customFormat="1" ht="34.5" customHeight="1">
      <c r="A27" s="181" t="s">
        <v>67</v>
      </c>
      <c r="B27" s="60"/>
      <c r="C27" s="60">
        <v>5383</v>
      </c>
      <c r="D27" s="180" t="s">
        <v>68</v>
      </c>
    </row>
    <row r="28" spans="1:4" s="167" customFormat="1" ht="34.5" customHeight="1">
      <c r="A28" s="130" t="s">
        <v>69</v>
      </c>
      <c r="B28" s="52"/>
      <c r="C28" s="52">
        <v>1608</v>
      </c>
      <c r="D28" s="180"/>
    </row>
    <row r="29" spans="1:4" s="167" customFormat="1" ht="42.75" customHeight="1">
      <c r="A29" s="131" t="s">
        <v>70</v>
      </c>
      <c r="B29" s="52"/>
      <c r="C29" s="52">
        <v>3775</v>
      </c>
      <c r="D29" s="180"/>
    </row>
    <row r="30" spans="1:4" s="166" customFormat="1" ht="34.5" customHeight="1">
      <c r="A30" s="181" t="s">
        <v>71</v>
      </c>
      <c r="B30" s="60">
        <v>88</v>
      </c>
      <c r="C30" s="60">
        <v>72</v>
      </c>
      <c r="D30" s="180"/>
    </row>
    <row r="31" spans="1:7" s="73" customFormat="1" ht="34.5" customHeight="1">
      <c r="A31" s="81" t="s">
        <v>72</v>
      </c>
      <c r="B31" s="84">
        <f>SUM(B6+B8+B10+C38+B4+B20+B27)</f>
        <v>89585</v>
      </c>
      <c r="C31" s="84">
        <f>SUM(C6+C8+C10+D38+C4+C20+C18+C27+C30+C24)</f>
        <v>272306</v>
      </c>
      <c r="D31" s="83">
        <f>(C31-B31)/B31*100</f>
        <v>203.96383323100963</v>
      </c>
      <c r="E31" s="182"/>
      <c r="G31" s="178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5">
    <mergeCell ref="A1:D1"/>
    <mergeCell ref="D17:D18"/>
    <mergeCell ref="D21:D22"/>
    <mergeCell ref="D24:D25"/>
    <mergeCell ref="D27:D30"/>
  </mergeCells>
  <printOptions horizontalCentered="1"/>
  <pageMargins left="0.39" right="0.39" top="0.39" bottom="0.39" header="0" footer="0"/>
  <pageSetup firstPageNumber="4" useFirstPageNumber="1"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Zeros="0" workbookViewId="0" topLeftCell="A7">
      <selection activeCell="A17" sqref="A17"/>
    </sheetView>
  </sheetViews>
  <sheetFormatPr defaultColWidth="9.125" defaultRowHeight="14.25"/>
  <cols>
    <col min="1" max="1" width="46.25390625" style="40" customWidth="1"/>
    <col min="2" max="2" width="19.00390625" style="40" customWidth="1"/>
    <col min="3" max="3" width="17.75390625" style="40" customWidth="1"/>
    <col min="4" max="4" width="15.875" style="143" customWidth="1"/>
    <col min="5" max="5" width="9.125" style="40" customWidth="1"/>
    <col min="6" max="6" width="11.625" style="40" customWidth="1"/>
    <col min="7" max="235" width="9.125" style="40" customWidth="1"/>
    <col min="236" max="16384" width="9.125" style="40" customWidth="1"/>
  </cols>
  <sheetData>
    <row r="1" spans="1:4" ht="60" customHeight="1">
      <c r="A1" s="41" t="s">
        <v>73</v>
      </c>
      <c r="B1" s="41"/>
      <c r="C1" s="41"/>
      <c r="D1" s="41"/>
    </row>
    <row r="2" spans="1:4" ht="39.75" customHeight="1">
      <c r="A2" s="42"/>
      <c r="B2" s="42"/>
      <c r="C2" s="42"/>
      <c r="D2" s="43" t="s">
        <v>12</v>
      </c>
    </row>
    <row r="3" spans="1:4" ht="49.5" customHeight="1">
      <c r="A3" s="44" t="s">
        <v>13</v>
      </c>
      <c r="B3" s="45" t="s">
        <v>14</v>
      </c>
      <c r="C3" s="46" t="s">
        <v>15</v>
      </c>
      <c r="D3" s="47" t="s">
        <v>16</v>
      </c>
    </row>
    <row r="4" spans="1:6" s="37" customFormat="1" ht="30" customHeight="1">
      <c r="A4" s="48" t="s">
        <v>22</v>
      </c>
      <c r="B4" s="144">
        <f>B5+B8</f>
        <v>0</v>
      </c>
      <c r="C4" s="144">
        <f>C5+C6+C7+C8+C9+C10</f>
        <v>1691</v>
      </c>
      <c r="D4" s="145"/>
      <c r="F4" s="144">
        <f>F5+F6+F7+F8+F9+F10</f>
        <v>1691</v>
      </c>
    </row>
    <row r="5" spans="1:9" s="38" customFormat="1" ht="30" customHeight="1">
      <c r="A5" s="51" t="s">
        <v>23</v>
      </c>
      <c r="B5" s="146">
        <v>6</v>
      </c>
      <c r="C5" s="147">
        <v>1738</v>
      </c>
      <c r="D5" s="148"/>
      <c r="F5" s="147">
        <v>1738</v>
      </c>
      <c r="H5" s="38">
        <v>1828</v>
      </c>
      <c r="I5" s="38">
        <v>1631</v>
      </c>
    </row>
    <row r="6" spans="1:10" s="38" customFormat="1" ht="30" customHeight="1">
      <c r="A6" s="51" t="s">
        <v>24</v>
      </c>
      <c r="B6" s="149"/>
      <c r="C6" s="146"/>
      <c r="D6" s="148"/>
      <c r="F6" s="146"/>
      <c r="J6" s="38">
        <v>1716</v>
      </c>
    </row>
    <row r="7" spans="1:6" s="38" customFormat="1" ht="30" customHeight="1">
      <c r="A7" s="51" t="s">
        <v>25</v>
      </c>
      <c r="B7" s="146"/>
      <c r="C7" s="146"/>
      <c r="D7" s="148"/>
      <c r="F7" s="146"/>
    </row>
    <row r="8" spans="1:6" s="38" customFormat="1" ht="30" customHeight="1">
      <c r="A8" s="51" t="s">
        <v>26</v>
      </c>
      <c r="B8" s="146">
        <v>-6</v>
      </c>
      <c r="C8" s="146">
        <v>-47</v>
      </c>
      <c r="D8" s="148"/>
      <c r="F8" s="146">
        <v>-47</v>
      </c>
    </row>
    <row r="9" spans="1:6" s="38" customFormat="1" ht="30" customHeight="1">
      <c r="A9" s="51" t="s">
        <v>27</v>
      </c>
      <c r="B9" s="146"/>
      <c r="C9" s="146"/>
      <c r="D9" s="148"/>
      <c r="F9" s="146"/>
    </row>
    <row r="10" spans="1:6" s="37" customFormat="1" ht="30" customHeight="1">
      <c r="A10" s="48" t="s">
        <v>29</v>
      </c>
      <c r="B10" s="144"/>
      <c r="C10" s="144"/>
      <c r="D10" s="150"/>
      <c r="F10" s="144"/>
    </row>
    <row r="11" spans="1:6" s="37" customFormat="1" ht="30" customHeight="1">
      <c r="A11" s="48" t="s">
        <v>30</v>
      </c>
      <c r="B11" s="151">
        <f>B12+B13</f>
        <v>951</v>
      </c>
      <c r="C11" s="151">
        <f>C12+C13</f>
        <v>1022</v>
      </c>
      <c r="D11" s="152" t="s">
        <v>74</v>
      </c>
      <c r="F11" s="151">
        <f>F12+F13</f>
        <v>1022</v>
      </c>
    </row>
    <row r="12" spans="1:6" s="38" customFormat="1" ht="30" customHeight="1">
      <c r="A12" s="51" t="s">
        <v>31</v>
      </c>
      <c r="B12" s="146">
        <v>761</v>
      </c>
      <c r="C12" s="146">
        <v>842</v>
      </c>
      <c r="D12" s="152"/>
      <c r="F12" s="146">
        <v>842</v>
      </c>
    </row>
    <row r="13" spans="1:6" s="38" customFormat="1" ht="30" customHeight="1">
      <c r="A13" s="51" t="s">
        <v>32</v>
      </c>
      <c r="B13" s="146">
        <v>190</v>
      </c>
      <c r="C13" s="146">
        <v>180</v>
      </c>
      <c r="D13" s="152"/>
      <c r="F13" s="146">
        <v>180</v>
      </c>
    </row>
    <row r="14" spans="1:6" s="37" customFormat="1" ht="30" customHeight="1">
      <c r="A14" s="48" t="s">
        <v>33</v>
      </c>
      <c r="B14" s="144"/>
      <c r="C14" s="144">
        <v>79</v>
      </c>
      <c r="D14" s="152"/>
      <c r="F14" s="144">
        <v>79</v>
      </c>
    </row>
    <row r="15" spans="1:6" s="38" customFormat="1" ht="30" customHeight="1">
      <c r="A15" s="51" t="s">
        <v>75</v>
      </c>
      <c r="B15" s="146"/>
      <c r="C15" s="146">
        <v>79</v>
      </c>
      <c r="D15" s="152"/>
      <c r="F15" s="146">
        <v>79</v>
      </c>
    </row>
    <row r="16" spans="1:6" s="37" customFormat="1" ht="30" customHeight="1">
      <c r="A16" s="48" t="s">
        <v>76</v>
      </c>
      <c r="B16" s="151"/>
      <c r="C16" s="144"/>
      <c r="D16" s="150"/>
      <c r="F16" s="144"/>
    </row>
    <row r="17" spans="1:6" s="37" customFormat="1" ht="39" customHeight="1">
      <c r="A17" s="48" t="s">
        <v>35</v>
      </c>
      <c r="B17" s="153"/>
      <c r="C17" s="61">
        <v>588</v>
      </c>
      <c r="D17" s="154"/>
      <c r="F17" s="61">
        <v>82</v>
      </c>
    </row>
    <row r="18" spans="1:6" s="37" customFormat="1" ht="39" customHeight="1">
      <c r="A18" s="155" t="s">
        <v>36</v>
      </c>
      <c r="B18" s="153"/>
      <c r="C18" s="61"/>
      <c r="D18" s="156"/>
      <c r="F18" s="61"/>
    </row>
    <row r="19" spans="1:6" s="142" customFormat="1" ht="39" customHeight="1">
      <c r="A19" s="155" t="s">
        <v>37</v>
      </c>
      <c r="B19" s="157"/>
      <c r="C19" s="68">
        <v>588</v>
      </c>
      <c r="D19" s="158"/>
      <c r="F19" s="68"/>
    </row>
    <row r="20" spans="1:6" s="38" customFormat="1" ht="31.5" customHeight="1">
      <c r="A20" s="51"/>
      <c r="B20" s="159"/>
      <c r="C20" s="146"/>
      <c r="D20" s="148"/>
      <c r="F20" s="146"/>
    </row>
    <row r="21" spans="1:8" s="38" customFormat="1" ht="38.25" customHeight="1">
      <c r="A21" s="69" t="s">
        <v>38</v>
      </c>
      <c r="B21" s="160">
        <f>B4+B10+B11+B16</f>
        <v>951</v>
      </c>
      <c r="C21" s="160">
        <f>C4+C10+C11+C14+C16+C17</f>
        <v>3380</v>
      </c>
      <c r="D21" s="161">
        <f>(C21-B21)/B21*100</f>
        <v>255.41535226077815</v>
      </c>
      <c r="F21" s="160">
        <f>F4+F10+F11+F14+F16+F17</f>
        <v>2874</v>
      </c>
      <c r="H21" s="162"/>
    </row>
    <row r="22" spans="1:4" s="38" customFormat="1" ht="27" customHeight="1">
      <c r="A22" s="163"/>
      <c r="B22" s="163"/>
      <c r="C22" s="163"/>
      <c r="D22" s="163"/>
    </row>
    <row r="23" ht="18.75">
      <c r="C23" s="164"/>
    </row>
  </sheetData>
  <sheetProtection/>
  <mergeCells count="3">
    <mergeCell ref="A1:D1"/>
    <mergeCell ref="A22:D22"/>
    <mergeCell ref="D11:D15"/>
  </mergeCells>
  <printOptions horizontalCentered="1"/>
  <pageMargins left="0.71" right="0.75" top="0.98" bottom="0.51" header="0.51" footer="0.71"/>
  <pageSetup firstPageNumber="7" useFirstPageNumber="1" fitToHeight="1" fitToWidth="1"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workbookViewId="0" topLeftCell="A10">
      <selection activeCell="A18" sqref="A18"/>
    </sheetView>
  </sheetViews>
  <sheetFormatPr defaultColWidth="9.125" defaultRowHeight="14.25"/>
  <cols>
    <col min="1" max="1" width="40.00390625" style="85" customWidth="1"/>
    <col min="2" max="2" width="18.375" style="85" customWidth="1"/>
    <col min="3" max="3" width="18.375" style="114" customWidth="1"/>
    <col min="4" max="4" width="15.625" style="85" customWidth="1"/>
    <col min="5" max="230" width="9.125" style="85" customWidth="1"/>
    <col min="231" max="16384" width="9.125" style="85" customWidth="1"/>
  </cols>
  <sheetData>
    <row r="1" spans="1:4" ht="60" customHeight="1">
      <c r="A1" s="88" t="s">
        <v>77</v>
      </c>
      <c r="B1" s="88"/>
      <c r="C1" s="88"/>
      <c r="D1" s="88"/>
    </row>
    <row r="2" spans="1:4" ht="39.75" customHeight="1">
      <c r="A2" s="90" t="s">
        <v>12</v>
      </c>
      <c r="B2" s="90"/>
      <c r="C2" s="90"/>
      <c r="D2" s="90"/>
    </row>
    <row r="3" spans="1:4" s="39" customFormat="1" ht="52.5" customHeight="1">
      <c r="A3" s="8" t="s">
        <v>13</v>
      </c>
      <c r="B3" s="115" t="s">
        <v>14</v>
      </c>
      <c r="C3" s="116" t="s">
        <v>15</v>
      </c>
      <c r="D3" s="75" t="s">
        <v>40</v>
      </c>
    </row>
    <row r="4" spans="1:4" ht="42" customHeight="1">
      <c r="A4" s="11" t="s">
        <v>45</v>
      </c>
      <c r="B4" s="117">
        <f>SUM(B5)</f>
        <v>3115</v>
      </c>
      <c r="C4" s="117">
        <f>SUM(C5)</f>
        <v>2183</v>
      </c>
      <c r="D4" s="118"/>
    </row>
    <row r="5" spans="1:4" ht="42" customHeight="1">
      <c r="A5" s="18" t="s">
        <v>46</v>
      </c>
      <c r="B5" s="119">
        <v>3115</v>
      </c>
      <c r="C5" s="119">
        <v>2183</v>
      </c>
      <c r="D5" s="120" t="s">
        <v>78</v>
      </c>
    </row>
    <row r="6" spans="1:4" s="39" customFormat="1" ht="42" customHeight="1">
      <c r="A6" s="21" t="s">
        <v>43</v>
      </c>
      <c r="B6" s="121">
        <f>B7</f>
        <v>40</v>
      </c>
      <c r="C6" s="122"/>
      <c r="D6" s="123"/>
    </row>
    <row r="7" spans="1:4" ht="42" customHeight="1">
      <c r="A7" s="22" t="s">
        <v>44</v>
      </c>
      <c r="B7" s="124">
        <v>40</v>
      </c>
      <c r="C7" s="119"/>
      <c r="D7" s="54"/>
    </row>
    <row r="8" spans="1:4" ht="42" customHeight="1">
      <c r="A8" s="21" t="s">
        <v>79</v>
      </c>
      <c r="B8" s="124"/>
      <c r="C8" s="119"/>
      <c r="D8" s="54"/>
    </row>
    <row r="9" spans="1:4" ht="42" customHeight="1">
      <c r="A9" s="21" t="s">
        <v>47</v>
      </c>
      <c r="B9" s="124">
        <v>0</v>
      </c>
      <c r="C9" s="119"/>
      <c r="D9" s="120"/>
    </row>
    <row r="10" spans="1:4" ht="42" customHeight="1">
      <c r="A10" s="22" t="s">
        <v>49</v>
      </c>
      <c r="B10" s="124"/>
      <c r="C10" s="119"/>
      <c r="D10" s="54"/>
    </row>
    <row r="11" spans="1:4" ht="42" customHeight="1">
      <c r="A11" s="22" t="s">
        <v>80</v>
      </c>
      <c r="B11" s="124"/>
      <c r="C11" s="119"/>
      <c r="D11" s="54"/>
    </row>
    <row r="12" spans="1:4" ht="42" customHeight="1">
      <c r="A12" s="22" t="s">
        <v>81</v>
      </c>
      <c r="B12" s="124"/>
      <c r="C12" s="119"/>
      <c r="D12" s="120"/>
    </row>
    <row r="13" spans="1:4" ht="42" customHeight="1">
      <c r="A13" s="21" t="s">
        <v>58</v>
      </c>
      <c r="B13" s="121">
        <f>SUM(B14:B17)</f>
        <v>12603</v>
      </c>
      <c r="C13" s="117">
        <f>SUM(C14:C17)</f>
        <v>16827</v>
      </c>
      <c r="D13" s="54"/>
    </row>
    <row r="14" spans="1:4" ht="42" customHeight="1">
      <c r="A14" s="22" t="s">
        <v>59</v>
      </c>
      <c r="B14" s="124">
        <v>11987</v>
      </c>
      <c r="C14" s="119">
        <v>16000</v>
      </c>
      <c r="D14" s="125" t="s">
        <v>82</v>
      </c>
    </row>
    <row r="15" spans="1:4" ht="42" customHeight="1">
      <c r="A15" s="22" t="s">
        <v>61</v>
      </c>
      <c r="B15" s="124">
        <v>156</v>
      </c>
      <c r="C15" s="119">
        <v>195</v>
      </c>
      <c r="D15" s="125"/>
    </row>
    <row r="16" spans="1:4" ht="42" customHeight="1">
      <c r="A16" s="22" t="s">
        <v>62</v>
      </c>
      <c r="B16" s="124">
        <v>460</v>
      </c>
      <c r="C16" s="119">
        <v>632</v>
      </c>
      <c r="D16" s="126"/>
    </row>
    <row r="17" spans="1:4" ht="42" customHeight="1">
      <c r="A17" s="22" t="s">
        <v>83</v>
      </c>
      <c r="B17" s="124"/>
      <c r="C17" s="127"/>
      <c r="D17" s="126"/>
    </row>
    <row r="18" spans="1:4" s="26" customFormat="1" ht="42" customHeight="1">
      <c r="A18" s="21" t="s">
        <v>67</v>
      </c>
      <c r="B18" s="121"/>
      <c r="C18" s="128">
        <v>588</v>
      </c>
      <c r="D18" s="129" t="s">
        <v>68</v>
      </c>
    </row>
    <row r="19" spans="1:4" s="26" customFormat="1" ht="42" customHeight="1">
      <c r="A19" s="130" t="s">
        <v>69</v>
      </c>
      <c r="B19" s="121"/>
      <c r="C19" s="128"/>
      <c r="D19" s="129"/>
    </row>
    <row r="20" spans="1:4" s="30" customFormat="1" ht="42" customHeight="1">
      <c r="A20" s="131" t="s">
        <v>70</v>
      </c>
      <c r="B20" s="124"/>
      <c r="C20" s="132">
        <v>588</v>
      </c>
      <c r="D20" s="129"/>
    </row>
    <row r="21" spans="1:4" s="39" customFormat="1" ht="42" customHeight="1">
      <c r="A21" s="133" t="s">
        <v>71</v>
      </c>
      <c r="B21" s="134">
        <v>13</v>
      </c>
      <c r="C21" s="128">
        <v>6</v>
      </c>
      <c r="D21" s="129"/>
    </row>
    <row r="22" spans="1:4" ht="42" customHeight="1">
      <c r="A22" s="135"/>
      <c r="B22" s="136"/>
      <c r="C22" s="127"/>
      <c r="D22" s="137"/>
    </row>
    <row r="23" spans="1:6" ht="42" customHeight="1">
      <c r="A23" s="138" t="s">
        <v>84</v>
      </c>
      <c r="B23" s="139">
        <f>SUM(B4+B6+B8+B9+B13+B21)</f>
        <v>15771</v>
      </c>
      <c r="C23" s="139">
        <f>C4+C6+C8+C9+C13+C18+C21</f>
        <v>19604</v>
      </c>
      <c r="D23" s="140">
        <f>(C23-B23)/B23*100</f>
        <v>24.304102466552532</v>
      </c>
      <c r="E23" s="87"/>
      <c r="F23" s="141"/>
    </row>
  </sheetData>
  <sheetProtection/>
  <mergeCells count="4">
    <mergeCell ref="A1:D1"/>
    <mergeCell ref="A2:D2"/>
    <mergeCell ref="D14:D15"/>
    <mergeCell ref="D18:D21"/>
  </mergeCells>
  <printOptions horizontalCentered="1"/>
  <pageMargins left="0.71" right="0.75" top="0.98" bottom="0.47" header="0.51" footer="0.51"/>
  <pageSetup firstPageNumber="8" useFirstPageNumber="1"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zoomScale="85" zoomScaleNormal="85" workbookViewId="0" topLeftCell="A4">
      <selection activeCell="G21" sqref="G21"/>
    </sheetView>
  </sheetViews>
  <sheetFormatPr defaultColWidth="9.125" defaultRowHeight="14.25"/>
  <cols>
    <col min="1" max="1" width="46.625" style="87" customWidth="1"/>
    <col min="2" max="2" width="17.75390625" style="87" customWidth="1"/>
    <col min="3" max="3" width="15.875" style="87" customWidth="1"/>
    <col min="4" max="4" width="16.625" style="87" customWidth="1"/>
    <col min="5" max="5" width="40.75390625" style="87" customWidth="1"/>
    <col min="6" max="240" width="9.125" style="87" customWidth="1"/>
    <col min="241" max="16384" width="9.125" style="87" customWidth="1"/>
  </cols>
  <sheetData>
    <row r="1" spans="1:4" ht="60" customHeight="1">
      <c r="A1" s="88" t="s">
        <v>85</v>
      </c>
      <c r="B1" s="88"/>
      <c r="C1" s="88"/>
      <c r="D1" s="88"/>
    </row>
    <row r="2" spans="1:4" ht="34.5" customHeight="1">
      <c r="A2" s="89"/>
      <c r="B2" s="89"/>
      <c r="D2" s="90" t="s">
        <v>12</v>
      </c>
    </row>
    <row r="3" spans="1:4" ht="40.5" customHeight="1">
      <c r="A3" s="44" t="s">
        <v>13</v>
      </c>
      <c r="B3" s="91" t="s">
        <v>15</v>
      </c>
      <c r="C3" s="91" t="s">
        <v>86</v>
      </c>
      <c r="D3" s="92" t="s">
        <v>16</v>
      </c>
    </row>
    <row r="4" spans="1:5" s="39" customFormat="1" ht="27.75" customHeight="1">
      <c r="A4" s="48" t="s">
        <v>22</v>
      </c>
      <c r="B4" s="93">
        <f>SUM(B5:B9)</f>
        <v>22413</v>
      </c>
      <c r="C4" s="93">
        <f>SUM(C5:C9)</f>
        <v>30300</v>
      </c>
      <c r="D4" s="63">
        <f>(C4-B4)/B4*100</f>
        <v>35.18939900950341</v>
      </c>
      <c r="E4" s="64"/>
    </row>
    <row r="5" spans="1:5" s="85" customFormat="1" ht="27.75" customHeight="1">
      <c r="A5" s="51" t="s">
        <v>23</v>
      </c>
      <c r="B5" s="94">
        <f>'2020年全州收入-1'!C5</f>
        <v>17470</v>
      </c>
      <c r="C5" s="94">
        <v>25000</v>
      </c>
      <c r="D5" s="95"/>
      <c r="E5" s="87">
        <v>30000</v>
      </c>
    </row>
    <row r="6" spans="1:5" s="85" customFormat="1" ht="27.75" customHeight="1">
      <c r="A6" s="51" t="s">
        <v>24</v>
      </c>
      <c r="B6" s="94">
        <f>'2020年全州收入-1'!C6</f>
        <v>175</v>
      </c>
      <c r="C6" s="68"/>
      <c r="D6" s="95"/>
      <c r="E6" s="87"/>
    </row>
    <row r="7" spans="1:5" s="85" customFormat="1" ht="27.75" customHeight="1">
      <c r="A7" s="51" t="s">
        <v>25</v>
      </c>
      <c r="B7" s="94">
        <f>'2020年全州收入-1'!C7</f>
        <v>580</v>
      </c>
      <c r="C7" s="68">
        <v>100</v>
      </c>
      <c r="D7" s="96"/>
      <c r="E7" s="87"/>
    </row>
    <row r="8" spans="1:5" s="85" customFormat="1" ht="27.75" customHeight="1">
      <c r="A8" s="51" t="s">
        <v>26</v>
      </c>
      <c r="B8" s="97">
        <f>'2020年全州收入-1'!C8</f>
        <v>-184</v>
      </c>
      <c r="C8" s="98">
        <v>-800</v>
      </c>
      <c r="D8" s="95"/>
      <c r="E8" s="87">
        <v>-300</v>
      </c>
    </row>
    <row r="9" spans="1:5" s="85" customFormat="1" ht="27.75" customHeight="1">
      <c r="A9" s="51" t="s">
        <v>27</v>
      </c>
      <c r="B9" s="97">
        <f>'2020年全州收入-1'!C9</f>
        <v>4372</v>
      </c>
      <c r="C9" s="98">
        <v>6000</v>
      </c>
      <c r="D9" s="95"/>
      <c r="E9" s="87"/>
    </row>
    <row r="10" spans="1:5" s="39" customFormat="1" ht="27.75" customHeight="1">
      <c r="A10" s="48" t="s">
        <v>28</v>
      </c>
      <c r="B10" s="93">
        <f>'2020年全州收入-1'!C10</f>
        <v>0</v>
      </c>
      <c r="C10" s="61"/>
      <c r="D10" s="63"/>
      <c r="E10" s="64"/>
    </row>
    <row r="11" spans="1:5" s="39" customFormat="1" ht="27.75" customHeight="1">
      <c r="A11" s="48" t="s">
        <v>29</v>
      </c>
      <c r="B11" s="93">
        <f>'2020年全州收入-1'!C11</f>
        <v>190</v>
      </c>
      <c r="C11" s="61"/>
      <c r="D11" s="99" t="s">
        <v>87</v>
      </c>
      <c r="E11" s="64"/>
    </row>
    <row r="12" spans="1:5" s="39" customFormat="1" ht="27.75" customHeight="1">
      <c r="A12" s="48" t="s">
        <v>30</v>
      </c>
      <c r="B12" s="100">
        <f>B13+B14</f>
        <v>1022</v>
      </c>
      <c r="C12" s="100">
        <f>C13+C14</f>
        <v>920</v>
      </c>
      <c r="D12" s="101"/>
      <c r="E12" s="64"/>
    </row>
    <row r="13" spans="1:5" s="85" customFormat="1" ht="27.75" customHeight="1">
      <c r="A13" s="51" t="s">
        <v>31</v>
      </c>
      <c r="B13" s="98">
        <f>'2020年全州收入-1'!C13</f>
        <v>842</v>
      </c>
      <c r="C13" s="98">
        <v>800</v>
      </c>
      <c r="D13" s="95"/>
      <c r="E13" s="87"/>
    </row>
    <row r="14" spans="1:5" s="85" customFormat="1" ht="27.75" customHeight="1">
      <c r="A14" s="51" t="s">
        <v>32</v>
      </c>
      <c r="B14" s="98">
        <f>'2020年全州收入-1'!C14</f>
        <v>180</v>
      </c>
      <c r="C14" s="98">
        <v>120</v>
      </c>
      <c r="D14" s="96"/>
      <c r="E14" s="87"/>
    </row>
    <row r="15" spans="1:5" s="39" customFormat="1" ht="27.75" customHeight="1">
      <c r="A15" s="48" t="s">
        <v>33</v>
      </c>
      <c r="B15" s="61">
        <f>B16</f>
        <v>79</v>
      </c>
      <c r="C15" s="61">
        <f>C16</f>
        <v>70</v>
      </c>
      <c r="D15" s="63"/>
      <c r="E15" s="64"/>
    </row>
    <row r="16" spans="1:5" s="86" customFormat="1" ht="27.75" customHeight="1">
      <c r="A16" s="51" t="s">
        <v>75</v>
      </c>
      <c r="B16" s="68">
        <f>'2020年全州收入-1'!C16</f>
        <v>79</v>
      </c>
      <c r="C16" s="102">
        <v>70</v>
      </c>
      <c r="D16" s="96"/>
      <c r="E16" s="103"/>
    </row>
    <row r="17" spans="1:5" s="39" customFormat="1" ht="27.75" customHeight="1">
      <c r="A17" s="48" t="s">
        <v>35</v>
      </c>
      <c r="B17" s="61">
        <f>'2020年全州收入-1'!C17</f>
        <v>5383</v>
      </c>
      <c r="C17" s="62">
        <v>11385</v>
      </c>
      <c r="D17" s="63">
        <f>(C17-B17)/B17*100</f>
        <v>111.49916403492477</v>
      </c>
      <c r="E17" s="64"/>
    </row>
    <row r="18" spans="1:5" s="86" customFormat="1" ht="27.75" customHeight="1">
      <c r="A18" s="65" t="s">
        <v>36</v>
      </c>
      <c r="B18" s="68">
        <f>'2020年全州收入-1'!C18</f>
        <v>1608</v>
      </c>
      <c r="C18" s="104">
        <v>2458</v>
      </c>
      <c r="D18" s="105"/>
      <c r="E18" s="103"/>
    </row>
    <row r="19" spans="1:5" s="86" customFormat="1" ht="42.75" customHeight="1">
      <c r="A19" s="65" t="s">
        <v>37</v>
      </c>
      <c r="B19" s="68">
        <f>'2020年全州收入-1'!C19</f>
        <v>3775</v>
      </c>
      <c r="C19" s="104">
        <v>8927</v>
      </c>
      <c r="D19" s="105"/>
      <c r="E19" s="103"/>
    </row>
    <row r="20" spans="1:5" s="39" customFormat="1" ht="27.75" customHeight="1">
      <c r="A20" s="106"/>
      <c r="B20" s="61"/>
      <c r="C20" s="66"/>
      <c r="D20" s="67"/>
      <c r="E20" s="64"/>
    </row>
    <row r="21" spans="1:5" s="85" customFormat="1" ht="37.5" customHeight="1">
      <c r="A21" s="107"/>
      <c r="B21" s="108"/>
      <c r="C21" s="108"/>
      <c r="D21" s="95"/>
      <c r="E21" s="109"/>
    </row>
    <row r="22" spans="1:4" ht="27.75" customHeight="1">
      <c r="A22" s="110" t="s">
        <v>38</v>
      </c>
      <c r="B22" s="111">
        <f>B4+B10+B11+B12+B15+B17</f>
        <v>29087</v>
      </c>
      <c r="C22" s="111">
        <f>C4+C10+C11+C12+C15+C17</f>
        <v>42675</v>
      </c>
      <c r="D22" s="112">
        <f>(C22-B22)/B22*100</f>
        <v>46.71502733179771</v>
      </c>
    </row>
    <row r="24" ht="18.75">
      <c r="C24" s="113"/>
    </row>
  </sheetData>
  <sheetProtection/>
  <mergeCells count="1">
    <mergeCell ref="A1:D1"/>
  </mergeCells>
  <printOptions horizontalCentered="1"/>
  <pageMargins left="0.47" right="0.51" top="0.98" bottom="0.59" header="0.51" footer="0.55"/>
  <pageSetup blackAndWhite="1" firstPageNumber="11" useFirstPageNumber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tabSelected="1" workbookViewId="0" topLeftCell="A1">
      <selection activeCell="B5" sqref="B5"/>
    </sheetView>
  </sheetViews>
  <sheetFormatPr defaultColWidth="9.125" defaultRowHeight="14.25"/>
  <cols>
    <col min="1" max="1" width="33.75390625" style="4" customWidth="1"/>
    <col min="2" max="3" width="27.125" style="4" customWidth="1"/>
    <col min="4" max="4" width="9.125" style="4" customWidth="1"/>
    <col min="5" max="5" width="13.75390625" style="4" customWidth="1"/>
    <col min="6" max="231" width="9.125" style="4" customWidth="1"/>
    <col min="232" max="16384" width="9.125" style="4" customWidth="1"/>
  </cols>
  <sheetData>
    <row r="1" spans="1:3" ht="49.5" customHeight="1">
      <c r="A1" s="6" t="s">
        <v>88</v>
      </c>
      <c r="B1" s="6"/>
      <c r="C1" s="6"/>
    </row>
    <row r="2" spans="1:3" ht="48" customHeight="1">
      <c r="A2" s="7" t="s">
        <v>12</v>
      </c>
      <c r="B2" s="7"/>
      <c r="C2" s="7"/>
    </row>
    <row r="3" spans="1:3" s="1" customFormat="1" ht="31.5" customHeight="1">
      <c r="A3" s="8" t="s">
        <v>13</v>
      </c>
      <c r="B3" s="74" t="s">
        <v>86</v>
      </c>
      <c r="C3" s="75" t="s">
        <v>40</v>
      </c>
    </row>
    <row r="4" spans="1:5" s="1" customFormat="1" ht="31.5" customHeight="1">
      <c r="A4" s="23" t="s">
        <v>41</v>
      </c>
      <c r="B4" s="12">
        <f>B5</f>
        <v>0</v>
      </c>
      <c r="C4" s="76" t="s">
        <v>89</v>
      </c>
      <c r="E4" s="60"/>
    </row>
    <row r="5" spans="1:5" ht="31.5" customHeight="1">
      <c r="A5" s="28" t="s">
        <v>42</v>
      </c>
      <c r="B5" s="15"/>
      <c r="C5" s="25"/>
      <c r="E5" s="52"/>
    </row>
    <row r="6" spans="1:5" ht="31.5" customHeight="1">
      <c r="A6" s="23" t="s">
        <v>43</v>
      </c>
      <c r="B6" s="12">
        <f>B7</f>
        <v>350</v>
      </c>
      <c r="C6" s="25"/>
      <c r="E6" s="77">
        <f>SUM(E7)</f>
        <v>353</v>
      </c>
    </row>
    <row r="7" spans="1:7" ht="31.5" customHeight="1">
      <c r="A7" s="28" t="s">
        <v>44</v>
      </c>
      <c r="B7" s="15">
        <v>350</v>
      </c>
      <c r="C7" s="25"/>
      <c r="E7" s="78">
        <v>353</v>
      </c>
      <c r="F7" s="4">
        <v>350</v>
      </c>
      <c r="G7" s="79">
        <f>B7-F7</f>
        <v>0</v>
      </c>
    </row>
    <row r="8" spans="1:5" ht="31.5" customHeight="1">
      <c r="A8" s="23" t="s">
        <v>45</v>
      </c>
      <c r="B8" s="12">
        <f>B9</f>
        <v>1444</v>
      </c>
      <c r="C8" s="25"/>
      <c r="E8" s="77">
        <f>SUM(E9)</f>
        <v>1444</v>
      </c>
    </row>
    <row r="9" spans="1:6" ht="31.5" customHeight="1">
      <c r="A9" s="28" t="s">
        <v>46</v>
      </c>
      <c r="B9" s="15">
        <v>1444</v>
      </c>
      <c r="C9" s="25"/>
      <c r="E9" s="78">
        <v>1444</v>
      </c>
      <c r="F9" s="79">
        <f>B9-E9</f>
        <v>0</v>
      </c>
    </row>
    <row r="10" spans="1:5" ht="31.5" customHeight="1">
      <c r="A10" s="23" t="s">
        <v>47</v>
      </c>
      <c r="B10" s="12">
        <f>B11+B14+B13</f>
        <v>23806</v>
      </c>
      <c r="C10" s="25"/>
      <c r="E10" s="60">
        <f>SUM(E11:E17)</f>
        <v>27265</v>
      </c>
    </row>
    <row r="11" spans="1:5" ht="31.5" customHeight="1">
      <c r="A11" s="28" t="s">
        <v>48</v>
      </c>
      <c r="B11" s="15">
        <v>22506</v>
      </c>
      <c r="C11" s="25"/>
      <c r="E11" s="78">
        <v>733</v>
      </c>
    </row>
    <row r="12" spans="1:5" ht="31.5" customHeight="1">
      <c r="A12" s="28" t="s">
        <v>49</v>
      </c>
      <c r="B12" s="15"/>
      <c r="C12" s="25"/>
      <c r="E12" s="52"/>
    </row>
    <row r="13" spans="1:5" ht="31.5" customHeight="1">
      <c r="A13" s="28" t="s">
        <v>50</v>
      </c>
      <c r="B13" s="15">
        <v>300</v>
      </c>
      <c r="C13" s="25"/>
      <c r="E13" s="52"/>
    </row>
    <row r="14" spans="1:5" ht="31.5" customHeight="1">
      <c r="A14" s="28" t="s">
        <v>51</v>
      </c>
      <c r="B14" s="15">
        <v>1000</v>
      </c>
      <c r="C14" s="25"/>
      <c r="E14" s="52">
        <v>532</v>
      </c>
    </row>
    <row r="15" spans="1:5" ht="31.5" customHeight="1">
      <c r="A15" s="28" t="s">
        <v>52</v>
      </c>
      <c r="B15" s="15"/>
      <c r="C15" s="25"/>
      <c r="E15" s="52"/>
    </row>
    <row r="16" spans="1:5" ht="31.5" customHeight="1">
      <c r="A16" s="28" t="s">
        <v>53</v>
      </c>
      <c r="B16" s="31"/>
      <c r="C16" s="25"/>
      <c r="E16" s="80"/>
    </row>
    <row r="17" spans="1:5" ht="31.5" customHeight="1">
      <c r="A17" s="28" t="s">
        <v>54</v>
      </c>
      <c r="B17" s="24"/>
      <c r="C17" s="25"/>
      <c r="E17" s="52">
        <v>26000</v>
      </c>
    </row>
    <row r="18" spans="1:251" s="1" customFormat="1" ht="31.5" customHeight="1">
      <c r="A18" s="23" t="s">
        <v>56</v>
      </c>
      <c r="B18" s="27">
        <f>B19</f>
        <v>0</v>
      </c>
      <c r="C18" s="25"/>
      <c r="D18" s="26"/>
      <c r="E18" s="60">
        <f>SUM(E19)</f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</row>
    <row r="19" spans="1:251" ht="31.5" customHeight="1">
      <c r="A19" s="28" t="s">
        <v>90</v>
      </c>
      <c r="B19" s="31"/>
      <c r="C19" s="25"/>
      <c r="D19"/>
      <c r="E19" s="5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s="1" customFormat="1" ht="31.5" customHeight="1">
      <c r="A20" s="23" t="s">
        <v>58</v>
      </c>
      <c r="B20" s="27">
        <f>B21+B22+B23</f>
        <v>5500</v>
      </c>
      <c r="C20" s="25"/>
      <c r="D20" s="26"/>
      <c r="E20" s="60">
        <f>SUM(E21:E23)</f>
        <v>199750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</row>
    <row r="21" spans="1:251" ht="31.5" customHeight="1">
      <c r="A21" s="28" t="s">
        <v>59</v>
      </c>
      <c r="B21" s="31"/>
      <c r="C21" s="25"/>
      <c r="D21"/>
      <c r="E21" s="52">
        <v>196000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1.5" customHeight="1">
      <c r="A22" s="28" t="s">
        <v>61</v>
      </c>
      <c r="B22" s="31">
        <v>500</v>
      </c>
      <c r="C22" s="25"/>
      <c r="D22"/>
      <c r="E22" s="52">
        <v>195</v>
      </c>
      <c r="F22">
        <v>70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1.5" customHeight="1">
      <c r="A23" s="28" t="s">
        <v>62</v>
      </c>
      <c r="B23" s="31">
        <v>5000</v>
      </c>
      <c r="C23" s="25"/>
      <c r="D23"/>
      <c r="E23" s="52">
        <v>3555</v>
      </c>
      <c r="F23">
        <v>920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s="1" customFormat="1" ht="30" customHeight="1">
      <c r="A24" s="23" t="s">
        <v>67</v>
      </c>
      <c r="B24" s="27">
        <v>11385</v>
      </c>
      <c r="C24" s="25"/>
      <c r="D24" s="26"/>
      <c r="E24" s="60">
        <v>37300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</row>
    <row r="25" spans="1:251" s="2" customFormat="1" ht="30" customHeight="1">
      <c r="A25" s="28" t="s">
        <v>69</v>
      </c>
      <c r="B25" s="31">
        <v>2458</v>
      </c>
      <c r="C25" s="25"/>
      <c r="D25" s="30"/>
      <c r="E25" s="5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</row>
    <row r="26" spans="1:251" s="2" customFormat="1" ht="30" customHeight="1">
      <c r="A26" s="28" t="s">
        <v>70</v>
      </c>
      <c r="B26" s="31">
        <v>8927</v>
      </c>
      <c r="C26" s="25"/>
      <c r="D26" s="30"/>
      <c r="E26" s="52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</row>
    <row r="27" spans="1:251" s="1" customFormat="1" ht="30" customHeight="1">
      <c r="A27" s="23" t="s">
        <v>71</v>
      </c>
      <c r="B27" s="27">
        <v>190</v>
      </c>
      <c r="C27" s="25"/>
      <c r="D27" s="26"/>
      <c r="E27" s="52">
        <v>33970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1:5" s="73" customFormat="1" ht="34.5" customHeight="1">
      <c r="A28" s="81" t="s">
        <v>72</v>
      </c>
      <c r="B28" s="82">
        <f>B4+B6+B8+B10+B18+B20+B24+B27</f>
        <v>42675</v>
      </c>
      <c r="C28" s="83"/>
      <c r="E28" s="52">
        <v>3330</v>
      </c>
    </row>
    <row r="29" ht="18.75">
      <c r="E29" s="60">
        <v>5383</v>
      </c>
    </row>
    <row r="30" ht="18.75">
      <c r="E30" s="60">
        <v>72</v>
      </c>
    </row>
    <row r="31" ht="18.75">
      <c r="E31" s="84">
        <f>SUM(E6+E8+E10+F38+E4+E20+E18+E29+E30+E24)</f>
        <v>271567</v>
      </c>
    </row>
  </sheetData>
  <sheetProtection/>
  <mergeCells count="3">
    <mergeCell ref="A1:C1"/>
    <mergeCell ref="A2:C2"/>
    <mergeCell ref="C4:C27"/>
  </mergeCells>
  <printOptions horizontalCentered="1"/>
  <pageMargins left="0.87" right="0.67" top="0.98" bottom="0.51" header="0.51" footer="0.51"/>
  <pageSetup firstPageNumber="12" useFirstPageNumber="1" fitToHeight="1" fitToWidth="1"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Zeros="0" workbookViewId="0" topLeftCell="A7">
      <selection activeCell="C21" sqref="C21"/>
    </sheetView>
  </sheetViews>
  <sheetFormatPr defaultColWidth="9.125" defaultRowHeight="14.25"/>
  <cols>
    <col min="1" max="1" width="47.75390625" style="40" customWidth="1"/>
    <col min="2" max="2" width="19.00390625" style="40" customWidth="1"/>
    <col min="3" max="3" width="15.875" style="40" customWidth="1"/>
    <col min="4" max="4" width="11.625" style="40" customWidth="1"/>
    <col min="5" max="16384" width="9.125" style="40" customWidth="1"/>
  </cols>
  <sheetData>
    <row r="1" spans="1:4" ht="60.75" customHeight="1">
      <c r="A1" s="41" t="s">
        <v>91</v>
      </c>
      <c r="B1" s="41"/>
      <c r="C1" s="41"/>
      <c r="D1" s="41"/>
    </row>
    <row r="2" spans="1:4" ht="38.25" customHeight="1">
      <c r="A2" s="42"/>
      <c r="B2" s="42"/>
      <c r="D2" s="43" t="s">
        <v>12</v>
      </c>
    </row>
    <row r="3" spans="1:4" ht="40.5" customHeight="1">
      <c r="A3" s="44" t="s">
        <v>13</v>
      </c>
      <c r="B3" s="45" t="s">
        <v>15</v>
      </c>
      <c r="C3" s="46" t="s">
        <v>86</v>
      </c>
      <c r="D3" s="47" t="s">
        <v>16</v>
      </c>
    </row>
    <row r="4" spans="1:4" s="37" customFormat="1" ht="30" customHeight="1">
      <c r="A4" s="48" t="s">
        <v>22</v>
      </c>
      <c r="B4" s="49">
        <f>SUM(B5:B9)</f>
        <v>1691</v>
      </c>
      <c r="C4" s="49">
        <f>SUM(C5:C9)</f>
        <v>2650</v>
      </c>
      <c r="D4" s="50"/>
    </row>
    <row r="5" spans="1:4" s="38" customFormat="1" ht="30" customHeight="1">
      <c r="A5" s="51" t="s">
        <v>23</v>
      </c>
      <c r="B5" s="52">
        <f>'2020年本级收入-3'!C5</f>
        <v>1738</v>
      </c>
      <c r="C5" s="53">
        <v>2500</v>
      </c>
      <c r="D5" s="54"/>
    </row>
    <row r="6" spans="1:4" s="38" customFormat="1" ht="30" customHeight="1">
      <c r="A6" s="51" t="s">
        <v>24</v>
      </c>
      <c r="B6" s="52"/>
      <c r="C6" s="53"/>
      <c r="D6" s="54"/>
    </row>
    <row r="7" spans="1:4" s="38" customFormat="1" ht="30" customHeight="1">
      <c r="A7" s="51" t="s">
        <v>25</v>
      </c>
      <c r="B7" s="52"/>
      <c r="C7" s="53"/>
      <c r="D7" s="54"/>
    </row>
    <row r="8" spans="1:4" s="38" customFormat="1" ht="30" customHeight="1">
      <c r="A8" s="51" t="s">
        <v>26</v>
      </c>
      <c r="B8" s="52">
        <f>'2020年本级收入-3'!C8</f>
        <v>-47</v>
      </c>
      <c r="C8" s="55">
        <v>-50</v>
      </c>
      <c r="D8" s="56"/>
    </row>
    <row r="9" spans="1:4" s="38" customFormat="1" ht="30" customHeight="1">
      <c r="A9" s="51" t="s">
        <v>27</v>
      </c>
      <c r="B9" s="57"/>
      <c r="C9" s="53">
        <v>200</v>
      </c>
      <c r="D9" s="54"/>
    </row>
    <row r="10" spans="1:4" s="37" customFormat="1" ht="30" customHeight="1">
      <c r="A10" s="48" t="s">
        <v>29</v>
      </c>
      <c r="B10" s="49"/>
      <c r="C10" s="58"/>
      <c r="D10" s="59"/>
    </row>
    <row r="11" spans="1:4" s="37" customFormat="1" ht="30" customHeight="1">
      <c r="A11" s="48" t="s">
        <v>30</v>
      </c>
      <c r="B11" s="60">
        <f>B12+B13</f>
        <v>1022</v>
      </c>
      <c r="C11" s="60">
        <f>C12+C13</f>
        <v>920</v>
      </c>
      <c r="D11" s="59"/>
    </row>
    <row r="12" spans="1:4" s="38" customFormat="1" ht="30" customHeight="1">
      <c r="A12" s="51" t="s">
        <v>31</v>
      </c>
      <c r="B12" s="52">
        <f>'2020年本级收入-3'!C12</f>
        <v>842</v>
      </c>
      <c r="C12" s="52">
        <v>800</v>
      </c>
      <c r="D12" s="56"/>
    </row>
    <row r="13" spans="1:4" s="38" customFormat="1" ht="30" customHeight="1">
      <c r="A13" s="51" t="s">
        <v>32</v>
      </c>
      <c r="B13" s="52">
        <f>'2020年本级收入-3'!C13</f>
        <v>180</v>
      </c>
      <c r="C13" s="52">
        <v>120</v>
      </c>
      <c r="D13" s="54"/>
    </row>
    <row r="14" spans="1:4" s="37" customFormat="1" ht="30" customHeight="1">
      <c r="A14" s="48" t="s">
        <v>33</v>
      </c>
      <c r="B14" s="49">
        <f>B15</f>
        <v>79</v>
      </c>
      <c r="C14" s="49">
        <f>C15</f>
        <v>70</v>
      </c>
      <c r="D14" s="59"/>
    </row>
    <row r="15" spans="1:4" s="38" customFormat="1" ht="30" customHeight="1">
      <c r="A15" s="51" t="s">
        <v>75</v>
      </c>
      <c r="B15" s="57">
        <f>'2020年本级收入-3'!C15</f>
        <v>79</v>
      </c>
      <c r="C15" s="53">
        <v>70</v>
      </c>
      <c r="D15" s="54"/>
    </row>
    <row r="16" spans="1:4" s="38" customFormat="1" ht="30" customHeight="1">
      <c r="A16" s="48" t="s">
        <v>76</v>
      </c>
      <c r="B16" s="57"/>
      <c r="C16" s="53"/>
      <c r="D16" s="54"/>
    </row>
    <row r="17" spans="1:5" s="39" customFormat="1" ht="27.75" customHeight="1">
      <c r="A17" s="48" t="s">
        <v>35</v>
      </c>
      <c r="B17" s="61">
        <v>588</v>
      </c>
      <c r="C17" s="62">
        <v>1109.2</v>
      </c>
      <c r="D17" s="63"/>
      <c r="E17" s="64"/>
    </row>
    <row r="18" spans="1:4" s="39" customFormat="1" ht="27.75" customHeight="1">
      <c r="A18" s="65" t="s">
        <v>36</v>
      </c>
      <c r="B18" s="61">
        <f>'2020年本级收入-3'!C18</f>
        <v>0</v>
      </c>
      <c r="C18" s="66"/>
      <c r="D18" s="67"/>
    </row>
    <row r="19" spans="1:4" s="38" customFormat="1" ht="45.75" customHeight="1">
      <c r="A19" s="65" t="s">
        <v>37</v>
      </c>
      <c r="B19" s="57">
        <f>'2020年本级收入-3'!C19</f>
        <v>588</v>
      </c>
      <c r="C19" s="53">
        <v>1109</v>
      </c>
      <c r="D19" s="54"/>
    </row>
    <row r="20" spans="1:4" s="38" customFormat="1" ht="79.5" customHeight="1">
      <c r="A20" s="51"/>
      <c r="B20" s="68"/>
      <c r="C20" s="53"/>
      <c r="D20" s="54"/>
    </row>
    <row r="21" spans="1:4" ht="20.25" customHeight="1">
      <c r="A21" s="69" t="s">
        <v>38</v>
      </c>
      <c r="B21" s="70">
        <f>B4+B10+B11+B14+B16+B17</f>
        <v>3380</v>
      </c>
      <c r="C21" s="70">
        <f>C4+C11+C10+C14+C17</f>
        <v>4749.2</v>
      </c>
      <c r="D21" s="71">
        <f>(C21-B21)/B21*100</f>
        <v>40.508875739644964</v>
      </c>
    </row>
    <row r="22" spans="1:4" ht="51.75" customHeight="1">
      <c r="A22" s="72"/>
      <c r="B22" s="72"/>
      <c r="C22" s="72"/>
      <c r="D22" s="72"/>
    </row>
  </sheetData>
  <sheetProtection/>
  <mergeCells count="2">
    <mergeCell ref="A1:D1"/>
    <mergeCell ref="A22:D22"/>
  </mergeCells>
  <printOptions horizontalCentered="1"/>
  <pageMargins left="0.71" right="0.51" top="0.98" bottom="0.7900000000000001" header="0.51" footer="0.51"/>
  <pageSetup firstPageNumber="15" useFirstPageNumber="1"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2020-12-30T11:59:09Z</cp:lastPrinted>
  <dcterms:created xsi:type="dcterms:W3CDTF">1996-12-17T01:32:42Z</dcterms:created>
  <dcterms:modified xsi:type="dcterms:W3CDTF">2021-02-05T09:12:36Z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true</vt:bool>
  </property>
</Properties>
</file>