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克州转移支付资金表情况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<sst xmlns="http://schemas.openxmlformats.org/spreadsheetml/2006/main" count="71" uniqueCount="70">
  <si>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r>
      <t>20</t>
    </r>
    <r>
      <rPr>
        <b/>
        <sz val="24"/>
        <rFont val="宋体"/>
        <family val="0"/>
      </rPr>
      <t>20</t>
    </r>
    <r>
      <rPr>
        <b/>
        <sz val="24"/>
        <rFont val="宋体"/>
        <family val="0"/>
      </rPr>
      <t>年自治州转移支付资金情况表</t>
    </r>
  </si>
  <si>
    <t xml:space="preserve">    单位：万元</t>
  </si>
  <si>
    <t>项      目</t>
  </si>
  <si>
    <r>
      <t>20</t>
    </r>
    <r>
      <rPr>
        <sz val="16"/>
        <rFont val="宋体"/>
        <family val="0"/>
      </rPr>
      <t>19</t>
    </r>
    <r>
      <rPr>
        <sz val="16"/>
        <rFont val="宋体"/>
        <family val="0"/>
      </rPr>
      <t>年全州
决算数</t>
    </r>
  </si>
  <si>
    <r>
      <t>20</t>
    </r>
    <r>
      <rPr>
        <sz val="16"/>
        <rFont val="宋体"/>
        <family val="0"/>
      </rPr>
      <t>20</t>
    </r>
    <r>
      <rPr>
        <sz val="16"/>
        <rFont val="宋体"/>
        <family val="0"/>
      </rPr>
      <t>年全州
决算数</t>
    </r>
  </si>
  <si>
    <t>其中</t>
  </si>
  <si>
    <r>
      <t>全州20</t>
    </r>
    <r>
      <rPr>
        <sz val="16"/>
        <rFont val="宋体"/>
        <family val="0"/>
      </rPr>
      <t>20</t>
    </r>
    <r>
      <rPr>
        <sz val="16"/>
        <rFont val="宋体"/>
        <family val="0"/>
      </rPr>
      <t>年较20</t>
    </r>
    <r>
      <rPr>
        <sz val="16"/>
        <rFont val="宋体"/>
        <family val="0"/>
      </rPr>
      <t>19</t>
    </r>
    <r>
      <rPr>
        <sz val="16"/>
        <rFont val="宋体"/>
        <family val="0"/>
      </rPr>
      <t>年增长比例</t>
    </r>
  </si>
  <si>
    <t>备注</t>
  </si>
  <si>
    <t>本级
决算数</t>
  </si>
  <si>
    <t>县市
决算数</t>
  </si>
  <si>
    <t>本级占
全州比例</t>
  </si>
  <si>
    <t>县市占
全州比例</t>
  </si>
  <si>
    <t>自治区补助收入</t>
  </si>
  <si>
    <t>一般性转移支付小计</t>
  </si>
  <si>
    <t>所得税基数返还支出</t>
  </si>
  <si>
    <t>增值税税收返还支出</t>
  </si>
  <si>
    <t>增值税“五五分享”税收返还支出</t>
  </si>
  <si>
    <t>其他税收返还支出</t>
  </si>
  <si>
    <t>体制补助支出</t>
  </si>
  <si>
    <t>均衡性转移支付支出</t>
  </si>
  <si>
    <t>县级基本财力保障机制奖补资金支出</t>
  </si>
  <si>
    <t>结算补助支出</t>
  </si>
  <si>
    <t>资源枯竭型城市转移支付补助支出</t>
  </si>
  <si>
    <t>产粮（油）大县奖励资金支出</t>
  </si>
  <si>
    <t>重点生态功能区转移支付支出</t>
  </si>
  <si>
    <t>固定数额补助支出</t>
  </si>
  <si>
    <t>民族地区转移支付支出</t>
  </si>
  <si>
    <t>边境地区转移支付支出</t>
  </si>
  <si>
    <t>贫困地区转移支付支出</t>
  </si>
  <si>
    <t>一般公共服务共同财政事权转移支付支出</t>
  </si>
  <si>
    <t>国防共同财政事权转移支付支出</t>
  </si>
  <si>
    <t>公共安全共同财政事权转移支付支出</t>
  </si>
  <si>
    <t>教育共同财政事权转移支付支出</t>
  </si>
  <si>
    <t>基层公检法司转移支付收入</t>
  </si>
  <si>
    <t>基本养老保险金转移支付收入</t>
  </si>
  <si>
    <t>城乡居民医疗保险转移支付收入</t>
  </si>
  <si>
    <t>农村综合改革转移支付收入</t>
  </si>
  <si>
    <t>科学技术共同财政事权转移支付支出</t>
  </si>
  <si>
    <t>文化旅游体育与传媒共同财政事权转移支付支出</t>
  </si>
  <si>
    <t>社会保障和就业共同财政事权转移支付支出</t>
  </si>
  <si>
    <t>卫生健康共同财政事权分类分档转移支付支出</t>
  </si>
  <si>
    <t>节能环保共同财政事权转移支付支出</t>
  </si>
  <si>
    <t>农林水共同财政事权转移支付支出</t>
  </si>
  <si>
    <t>交通运输共同财政事权转移支付支出</t>
  </si>
  <si>
    <t>资源勘探信息等共同财政事权转移支付支出</t>
  </si>
  <si>
    <t>商业服务业等共同财政事权转移支付支出</t>
  </si>
  <si>
    <t>住房保障共同财政事权转移支付支出</t>
  </si>
  <si>
    <t>灾害防治及应急管理共同财政事权转移支付支出</t>
  </si>
  <si>
    <t>其他一般性转移支付支出</t>
  </si>
  <si>
    <t>专项转移支付</t>
  </si>
  <si>
    <t>一般公共服务支出</t>
  </si>
  <si>
    <t>公共安全</t>
  </si>
  <si>
    <t>国防支出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</si>
  <si>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</si>
  <si>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</si>
  <si>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</si>
  <si>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</si>
  <si>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</si>
  <si>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</si>
  <si>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</si>
  <si>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</si>
  <si>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</si>
  <si>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</si>
  <si>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</si>
  <si>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</si>
  <si>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</si>
  <si>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</si>
  <si>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</si>
  <si>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灾害防治及应急管理支出</t>
  </si>
  <si>
    <t>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</si>
</sst>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22" fillId="8" borderId="0" applyNumberFormat="0" applyBorder="0" applyAlignment="0" applyProtection="0"/>
    <xf numFmtId="0" fontId="15" fillId="0" borderId="5" applyNumberFormat="0" applyFill="0" applyAlignment="0" applyProtection="0"/>
    <xf numFmtId="0" fontId="22" fillId="9" borderId="0" applyNumberFormat="0" applyBorder="0" applyAlignment="0" applyProtection="0"/>
    <xf numFmtId="0" fontId="12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19" fillId="3" borderId="0" applyNumberFormat="0" applyBorder="0" applyAlignment="0" applyProtection="0"/>
    <xf numFmtId="0" fontId="22" fillId="12" borderId="0" applyNumberFormat="0" applyBorder="0" applyAlignment="0" applyProtection="0"/>
    <xf numFmtId="0" fontId="28" fillId="0" borderId="8" applyNumberFormat="0" applyFill="0" applyAlignment="0" applyProtection="0"/>
    <xf numFmtId="0" fontId="14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9" fillId="14" borderId="0" applyNumberFormat="0" applyBorder="0" applyAlignment="0" applyProtection="0"/>
    <xf numFmtId="0" fontId="2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2" fillId="20" borderId="0" applyNumberFormat="0" applyBorder="0" applyAlignment="0" applyProtection="0"/>
    <xf numFmtId="0" fontId="19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/>
      <protection locked="0"/>
    </xf>
    <xf numFmtId="176" fontId="5" fillId="0" borderId="12" xfId="0" applyNumberFormat="1" applyFont="1" applyFill="1" applyBorder="1" applyAlignment="1">
      <alignment horizontal="right" vertical="center"/>
    </xf>
    <xf numFmtId="10" fontId="5" fillId="0" borderId="12" xfId="0" applyNumberFormat="1" applyFont="1" applyFill="1" applyBorder="1" applyAlignment="1">
      <alignment horizontal="right" vertical="center"/>
    </xf>
    <xf numFmtId="0" fontId="7" fillId="25" borderId="12" xfId="0" applyFont="1" applyFill="1" applyBorder="1" applyAlignment="1" applyProtection="1">
      <alignment horizontal="left" vertical="center"/>
      <protection locked="0"/>
    </xf>
    <xf numFmtId="176" fontId="8" fillId="25" borderId="12" xfId="0" applyNumberFormat="1" applyFont="1" applyFill="1" applyBorder="1" applyAlignment="1">
      <alignment horizontal="right" vertical="center"/>
    </xf>
    <xf numFmtId="10" fontId="5" fillId="25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 applyProtection="1">
      <alignment horizontal="left" vertical="center"/>
      <protection locked="0"/>
    </xf>
    <xf numFmtId="176" fontId="6" fillId="0" borderId="12" xfId="0" applyNumberFormat="1" applyFont="1" applyFill="1" applyBorder="1" applyAlignment="1">
      <alignment horizontal="right" vertical="center"/>
    </xf>
    <xf numFmtId="10" fontId="6" fillId="0" borderId="12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left" vertical="center"/>
      <protection locked="0"/>
    </xf>
    <xf numFmtId="0" fontId="5" fillId="25" borderId="12" xfId="0" applyNumberFormat="1" applyFont="1" applyFill="1" applyBorder="1" applyAlignment="1" applyProtection="1">
      <alignment horizontal="left" vertical="center"/>
      <protection locked="0"/>
    </xf>
    <xf numFmtId="176" fontId="5" fillId="25" borderId="12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25" borderId="12" xfId="0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zoomScale="64" zoomScaleNormal="64" workbookViewId="0" topLeftCell="A1">
      <selection activeCell="B10" sqref="B10"/>
    </sheetView>
  </sheetViews>
  <sheetFormatPr defaultColWidth="9.00390625" defaultRowHeight="14.25"/>
  <cols>
    <col min="1" max="1" width="57.375" style="5" customWidth="1"/>
    <col min="2" max="8" width="18.75390625" style="5" customWidth="1"/>
    <col min="9" max="9" width="18.375" style="5" customWidth="1"/>
    <col min="10" max="16384" width="9.00390625" style="5" customWidth="1"/>
  </cols>
  <sheetData>
    <row r="1" spans="1:9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0.75" customHeight="1">
      <c r="A2" s="7"/>
      <c r="G2" s="8" t="s">
        <v>1</v>
      </c>
      <c r="H2" s="8"/>
      <c r="I2" s="8"/>
    </row>
    <row r="3" spans="1:9" ht="30.75" customHeight="1">
      <c r="A3" s="9" t="s">
        <v>2</v>
      </c>
      <c r="B3" s="10" t="s">
        <v>3</v>
      </c>
      <c r="C3" s="10" t="s">
        <v>4</v>
      </c>
      <c r="D3" s="11" t="s">
        <v>5</v>
      </c>
      <c r="E3" s="12"/>
      <c r="F3" s="10" t="s">
        <v>6</v>
      </c>
      <c r="G3" s="13" t="s">
        <v>5</v>
      </c>
      <c r="H3" s="13"/>
      <c r="I3" s="15" t="s">
        <v>7</v>
      </c>
    </row>
    <row r="4" spans="1:9" s="1" customFormat="1" ht="48.75" customHeight="1">
      <c r="A4" s="14"/>
      <c r="B4" s="15"/>
      <c r="C4" s="15"/>
      <c r="D4" s="15" t="s">
        <v>8</v>
      </c>
      <c r="E4" s="15" t="s">
        <v>9</v>
      </c>
      <c r="F4" s="10"/>
      <c r="G4" s="10" t="s">
        <v>10</v>
      </c>
      <c r="H4" s="10" t="s">
        <v>11</v>
      </c>
      <c r="I4" s="28"/>
    </row>
    <row r="5" spans="1:9" s="2" customFormat="1" ht="34.5" customHeight="1">
      <c r="A5" s="16" t="s">
        <v>12</v>
      </c>
      <c r="B5" s="17">
        <f>B6+B42</f>
        <v>1437396</v>
      </c>
      <c r="C5" s="17">
        <f>C6+C42</f>
        <v>1582243.0501680002</v>
      </c>
      <c r="D5" s="17">
        <f>D6+D42</f>
        <v>362456.15432000003</v>
      </c>
      <c r="E5" s="17">
        <f>E6+E42</f>
        <v>1219786.895848</v>
      </c>
      <c r="F5" s="18">
        <f>(C5-B5)/B5</f>
        <v>0.10077045585767608</v>
      </c>
      <c r="G5" s="18">
        <f>D5/C5</f>
        <v>0.2290774190991169</v>
      </c>
      <c r="H5" s="18">
        <f>E5/C5</f>
        <v>0.770922580900883</v>
      </c>
      <c r="I5" s="29"/>
    </row>
    <row r="6" spans="1:9" s="2" customFormat="1" ht="34.5" customHeight="1">
      <c r="A6" s="19" t="s">
        <v>13</v>
      </c>
      <c r="B6" s="20">
        <f>SUM(B7:B41)</f>
        <v>983829</v>
      </c>
      <c r="C6" s="20">
        <f>SUM(C7:C41)</f>
        <v>1416297.950168</v>
      </c>
      <c r="D6" s="20">
        <f>SUM(D7:D41)</f>
        <v>299791.15432000003</v>
      </c>
      <c r="E6" s="20">
        <f>SUM(E7:E41)</f>
        <v>1116506.7958479999</v>
      </c>
      <c r="F6" s="21">
        <f>(C6-B6)/B6</f>
        <v>0.4395773555851678</v>
      </c>
      <c r="G6" s="21">
        <f>D6/C6</f>
        <v>0.21167237747144876</v>
      </c>
      <c r="H6" s="21">
        <f>E6/C6</f>
        <v>0.7883276225285512</v>
      </c>
      <c r="I6" s="30"/>
    </row>
    <row r="7" spans="1:39" s="3" customFormat="1" ht="34.5" customHeight="1">
      <c r="A7" s="22" t="s">
        <v>14</v>
      </c>
      <c r="B7" s="23">
        <v>400</v>
      </c>
      <c r="C7" s="23">
        <v>400</v>
      </c>
      <c r="D7" s="23">
        <v>-151</v>
      </c>
      <c r="E7" s="23">
        <f>C7-D7</f>
        <v>551</v>
      </c>
      <c r="F7" s="24">
        <f>(C7-B7)/B7</f>
        <v>0</v>
      </c>
      <c r="G7" s="24">
        <f>D7/C7</f>
        <v>-0.3775</v>
      </c>
      <c r="H7" s="24">
        <f>E7/C7</f>
        <v>1.3775</v>
      </c>
      <c r="I7" s="3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s="3" customFormat="1" ht="34.5" customHeight="1">
      <c r="A8" s="22" t="s">
        <v>15</v>
      </c>
      <c r="B8" s="23">
        <v>4493</v>
      </c>
      <c r="C8" s="23">
        <v>4493</v>
      </c>
      <c r="D8" s="23">
        <v>545</v>
      </c>
      <c r="E8" s="23">
        <f aca="true" t="shared" si="0" ref="E8:E41">C8-D8</f>
        <v>3948</v>
      </c>
      <c r="F8" s="24">
        <f aca="true" t="shared" si="1" ref="F8:F39">(C8-B8)/B8</f>
        <v>0</v>
      </c>
      <c r="G8" s="24">
        <f aca="true" t="shared" si="2" ref="G8:G43">D8/C8</f>
        <v>0.12129979968840418</v>
      </c>
      <c r="H8" s="24">
        <f aca="true" t="shared" si="3" ref="H8:H43">E8/C8</f>
        <v>0.8787002003115958</v>
      </c>
      <c r="I8" s="3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3" customFormat="1" ht="34.5" customHeight="1">
      <c r="A9" s="22" t="s">
        <v>16</v>
      </c>
      <c r="B9" s="23">
        <v>3200</v>
      </c>
      <c r="C9" s="23">
        <v>3200</v>
      </c>
      <c r="D9" s="23">
        <v>0</v>
      </c>
      <c r="E9" s="23">
        <f t="shared" si="0"/>
        <v>3200</v>
      </c>
      <c r="F9" s="24">
        <f t="shared" si="1"/>
        <v>0</v>
      </c>
      <c r="G9" s="24">
        <f t="shared" si="2"/>
        <v>0</v>
      </c>
      <c r="H9" s="24">
        <f t="shared" si="3"/>
        <v>1</v>
      </c>
      <c r="I9" s="3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3" customFormat="1" ht="34.5" customHeight="1">
      <c r="A10" s="22" t="s">
        <v>17</v>
      </c>
      <c r="B10" s="23">
        <v>16</v>
      </c>
      <c r="C10" s="23">
        <v>21</v>
      </c>
      <c r="D10" s="23">
        <v>5</v>
      </c>
      <c r="E10" s="23">
        <f t="shared" si="0"/>
        <v>16</v>
      </c>
      <c r="F10" s="24">
        <f t="shared" si="1"/>
        <v>0.3125</v>
      </c>
      <c r="G10" s="24">
        <f t="shared" si="2"/>
        <v>0.23809523809523808</v>
      </c>
      <c r="H10" s="24">
        <f t="shared" si="3"/>
        <v>0.7619047619047619</v>
      </c>
      <c r="I10" s="3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s="3" customFormat="1" ht="34.5" customHeight="1">
      <c r="A11" s="22" t="s">
        <v>18</v>
      </c>
      <c r="B11" s="23">
        <v>22815</v>
      </c>
      <c r="C11" s="23">
        <v>23234.498</v>
      </c>
      <c r="D11" s="23">
        <v>9580.422</v>
      </c>
      <c r="E11" s="23">
        <f t="shared" si="0"/>
        <v>13654.076</v>
      </c>
      <c r="F11" s="24">
        <f t="shared" si="1"/>
        <v>0.01838693841770763</v>
      </c>
      <c r="G11" s="24">
        <f t="shared" si="2"/>
        <v>0.41233608748508366</v>
      </c>
      <c r="H11" s="24">
        <f t="shared" si="3"/>
        <v>0.5876639125149163</v>
      </c>
      <c r="I11" s="3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" customFormat="1" ht="34.5" customHeight="1">
      <c r="A12" s="25" t="s">
        <v>19</v>
      </c>
      <c r="B12" s="23">
        <v>174068</v>
      </c>
      <c r="C12" s="23">
        <v>198315</v>
      </c>
      <c r="D12" s="23">
        <v>46818</v>
      </c>
      <c r="E12" s="23">
        <f t="shared" si="0"/>
        <v>151497</v>
      </c>
      <c r="F12" s="24">
        <f t="shared" si="1"/>
        <v>0.13929613714180666</v>
      </c>
      <c r="G12" s="24">
        <f t="shared" si="2"/>
        <v>0.2360789652825051</v>
      </c>
      <c r="H12" s="24">
        <f t="shared" si="3"/>
        <v>0.7639210347174948</v>
      </c>
      <c r="I12" s="3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3" customFormat="1" ht="34.5" customHeight="1">
      <c r="A13" s="25" t="s">
        <v>20</v>
      </c>
      <c r="B13" s="23">
        <v>86874</v>
      </c>
      <c r="C13" s="23">
        <v>119914.288</v>
      </c>
      <c r="D13" s="23">
        <v>0</v>
      </c>
      <c r="E13" s="23">
        <f t="shared" si="0"/>
        <v>119914.288</v>
      </c>
      <c r="F13" s="24">
        <f t="shared" si="1"/>
        <v>0.3803242397034786</v>
      </c>
      <c r="G13" s="24">
        <f t="shared" si="2"/>
        <v>0</v>
      </c>
      <c r="H13" s="24">
        <f t="shared" si="3"/>
        <v>1</v>
      </c>
      <c r="I13" s="3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3" customFormat="1" ht="34.5" customHeight="1">
      <c r="A14" s="25" t="s">
        <v>21</v>
      </c>
      <c r="B14" s="23">
        <v>11422</v>
      </c>
      <c r="C14" s="23">
        <v>8540.59</v>
      </c>
      <c r="D14" s="23">
        <v>6564</v>
      </c>
      <c r="E14" s="23">
        <f t="shared" si="0"/>
        <v>1976.5900000000001</v>
      </c>
      <c r="F14" s="24">
        <f t="shared" si="1"/>
        <v>-0.25226842934687443</v>
      </c>
      <c r="G14" s="24">
        <f t="shared" si="2"/>
        <v>0.7685651693852532</v>
      </c>
      <c r="H14" s="24">
        <f t="shared" si="3"/>
        <v>0.23143483061474676</v>
      </c>
      <c r="I14" s="3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3" customFormat="1" ht="34.5" customHeight="1">
      <c r="A15" s="25" t="s">
        <v>22</v>
      </c>
      <c r="B15" s="23">
        <v>1938</v>
      </c>
      <c r="C15" s="23">
        <v>2205</v>
      </c>
      <c r="D15" s="23">
        <v>0</v>
      </c>
      <c r="E15" s="23">
        <f t="shared" si="0"/>
        <v>2205</v>
      </c>
      <c r="F15" s="24">
        <f t="shared" si="1"/>
        <v>0.13777089783281735</v>
      </c>
      <c r="G15" s="24">
        <f t="shared" si="2"/>
        <v>0</v>
      </c>
      <c r="H15" s="24">
        <f t="shared" si="3"/>
        <v>1</v>
      </c>
      <c r="I15" s="3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9" s="4" customFormat="1" ht="34.5" customHeight="1">
      <c r="A16" s="25" t="s">
        <v>23</v>
      </c>
      <c r="B16" s="23">
        <v>3773</v>
      </c>
      <c r="C16" s="23">
        <v>3288.52</v>
      </c>
      <c r="D16" s="23">
        <v>0</v>
      </c>
      <c r="E16" s="23">
        <f t="shared" si="0"/>
        <v>3288.52</v>
      </c>
      <c r="F16" s="24">
        <f t="shared" si="1"/>
        <v>-0.12840710310098066</v>
      </c>
      <c r="G16" s="24">
        <f t="shared" si="2"/>
        <v>0</v>
      </c>
      <c r="H16" s="24">
        <f t="shared" si="3"/>
        <v>1</v>
      </c>
      <c r="I16" s="31"/>
    </row>
    <row r="17" spans="1:9" s="4" customFormat="1" ht="34.5" customHeight="1">
      <c r="A17" s="25" t="s">
        <v>24</v>
      </c>
      <c r="B17" s="23">
        <v>33384</v>
      </c>
      <c r="C17" s="23">
        <v>27922</v>
      </c>
      <c r="D17" s="23">
        <v>0</v>
      </c>
      <c r="E17" s="23">
        <f t="shared" si="0"/>
        <v>27922</v>
      </c>
      <c r="F17" s="24">
        <f t="shared" si="1"/>
        <v>-0.1636113108075725</v>
      </c>
      <c r="G17" s="24">
        <f t="shared" si="2"/>
        <v>0</v>
      </c>
      <c r="H17" s="24">
        <f t="shared" si="3"/>
        <v>1</v>
      </c>
      <c r="I17" s="31"/>
    </row>
    <row r="18" spans="1:9" s="4" customFormat="1" ht="34.5" customHeight="1">
      <c r="A18" s="25" t="s">
        <v>25</v>
      </c>
      <c r="B18" s="23">
        <v>241213</v>
      </c>
      <c r="C18" s="23">
        <v>241213.0019</v>
      </c>
      <c r="D18" s="23">
        <v>45370.84</v>
      </c>
      <c r="E18" s="23">
        <f t="shared" si="0"/>
        <v>195842.1619</v>
      </c>
      <c r="F18" s="24">
        <f t="shared" si="1"/>
        <v>7.876855737185251E-09</v>
      </c>
      <c r="G18" s="24">
        <f t="shared" si="2"/>
        <v>0.18809450420425283</v>
      </c>
      <c r="H18" s="24">
        <f t="shared" si="3"/>
        <v>0.8119054957957472</v>
      </c>
      <c r="I18" s="31"/>
    </row>
    <row r="19" spans="1:9" s="4" customFormat="1" ht="34.5" customHeight="1">
      <c r="A19" s="25" t="s">
        <v>26</v>
      </c>
      <c r="B19" s="23">
        <v>24268</v>
      </c>
      <c r="C19" s="23">
        <v>24625</v>
      </c>
      <c r="D19" s="23">
        <v>20</v>
      </c>
      <c r="E19" s="23">
        <f t="shared" si="0"/>
        <v>24605</v>
      </c>
      <c r="F19" s="24">
        <f t="shared" si="1"/>
        <v>0.014710730179660458</v>
      </c>
      <c r="G19" s="24">
        <f t="shared" si="2"/>
        <v>0.0008121827411167512</v>
      </c>
      <c r="H19" s="24">
        <f t="shared" si="3"/>
        <v>0.9991878172588833</v>
      </c>
      <c r="I19" s="31"/>
    </row>
    <row r="20" spans="1:9" s="4" customFormat="1" ht="34.5" customHeight="1">
      <c r="A20" s="25" t="s">
        <v>27</v>
      </c>
      <c r="B20" s="23">
        <v>84243</v>
      </c>
      <c r="C20" s="23">
        <v>70178.68</v>
      </c>
      <c r="D20" s="23">
        <v>3845.9999999999995</v>
      </c>
      <c r="E20" s="23">
        <f t="shared" si="0"/>
        <v>66332.68</v>
      </c>
      <c r="F20" s="24">
        <f t="shared" si="1"/>
        <v>-0.1669494201298625</v>
      </c>
      <c r="G20" s="24">
        <f t="shared" si="2"/>
        <v>0.05480296865087801</v>
      </c>
      <c r="H20" s="24">
        <f t="shared" si="3"/>
        <v>0.945197031349122</v>
      </c>
      <c r="I20" s="31"/>
    </row>
    <row r="21" spans="1:9" s="4" customFormat="1" ht="34.5" customHeight="1">
      <c r="A21" s="25" t="s">
        <v>28</v>
      </c>
      <c r="B21" s="23">
        <v>107115</v>
      </c>
      <c r="C21" s="23">
        <v>141307</v>
      </c>
      <c r="D21" s="23">
        <v>269</v>
      </c>
      <c r="E21" s="23">
        <f t="shared" si="0"/>
        <v>141038</v>
      </c>
      <c r="F21" s="24">
        <f t="shared" si="1"/>
        <v>0.31920832749848294</v>
      </c>
      <c r="G21" s="24">
        <f t="shared" si="2"/>
        <v>0.0019036565775226988</v>
      </c>
      <c r="H21" s="24">
        <f t="shared" si="3"/>
        <v>0.9980963434224773</v>
      </c>
      <c r="I21" s="31"/>
    </row>
    <row r="22" spans="1:9" s="4" customFormat="1" ht="34.5" customHeight="1">
      <c r="A22" s="25" t="s">
        <v>29</v>
      </c>
      <c r="B22" s="23">
        <v>0</v>
      </c>
      <c r="C22" s="23">
        <v>28006.21</v>
      </c>
      <c r="D22" s="23">
        <v>9022.805600000002</v>
      </c>
      <c r="E22" s="23">
        <f t="shared" si="0"/>
        <v>18983.4044</v>
      </c>
      <c r="F22" s="24"/>
      <c r="G22" s="24">
        <f t="shared" si="2"/>
        <v>0.32217160408352297</v>
      </c>
      <c r="H22" s="24">
        <f t="shared" si="3"/>
        <v>0.6778283959164771</v>
      </c>
      <c r="I22" s="31"/>
    </row>
    <row r="23" spans="1:9" s="4" customFormat="1" ht="34.5" customHeight="1">
      <c r="A23" s="25" t="s">
        <v>30</v>
      </c>
      <c r="B23" s="23">
        <v>0</v>
      </c>
      <c r="C23" s="23">
        <v>1069.99</v>
      </c>
      <c r="D23" s="23">
        <v>459.47</v>
      </c>
      <c r="E23" s="23">
        <f t="shared" si="0"/>
        <v>610.52</v>
      </c>
      <c r="F23" s="24"/>
      <c r="G23" s="24">
        <f t="shared" si="2"/>
        <v>0.4294152281797026</v>
      </c>
      <c r="H23" s="24">
        <f t="shared" si="3"/>
        <v>0.5705847718202973</v>
      </c>
      <c r="I23" s="31"/>
    </row>
    <row r="24" spans="1:9" s="4" customFormat="1" ht="34.5" customHeight="1">
      <c r="A24" s="25" t="s">
        <v>31</v>
      </c>
      <c r="B24" s="23">
        <v>19273</v>
      </c>
      <c r="C24" s="23">
        <v>13805.68</v>
      </c>
      <c r="D24" s="23">
        <v>4162.24</v>
      </c>
      <c r="E24" s="23">
        <f t="shared" si="0"/>
        <v>9643.44</v>
      </c>
      <c r="F24" s="24">
        <f t="shared" si="1"/>
        <v>-0.2836776838063612</v>
      </c>
      <c r="G24" s="24">
        <f t="shared" si="2"/>
        <v>0.3014875036941317</v>
      </c>
      <c r="H24" s="24">
        <f t="shared" si="3"/>
        <v>0.6985124963058683</v>
      </c>
      <c r="I24" s="31"/>
    </row>
    <row r="25" spans="1:9" s="4" customFormat="1" ht="34.5" customHeight="1">
      <c r="A25" s="25" t="s">
        <v>32</v>
      </c>
      <c r="B25" s="23">
        <v>38939</v>
      </c>
      <c r="C25" s="23">
        <v>80013.29999999999</v>
      </c>
      <c r="D25" s="23">
        <v>8404.792999999998</v>
      </c>
      <c r="E25" s="23">
        <f t="shared" si="0"/>
        <v>71608.50699999998</v>
      </c>
      <c r="F25" s="24">
        <f t="shared" si="1"/>
        <v>1.054837052826215</v>
      </c>
      <c r="G25" s="24">
        <f t="shared" si="2"/>
        <v>0.10504244919282169</v>
      </c>
      <c r="H25" s="24">
        <f t="shared" si="3"/>
        <v>0.8949575508071782</v>
      </c>
      <c r="I25" s="31"/>
    </row>
    <row r="26" spans="1:9" s="4" customFormat="1" ht="34.5" customHeight="1">
      <c r="A26" s="25" t="s">
        <v>33</v>
      </c>
      <c r="B26" s="23">
        <v>1982</v>
      </c>
      <c r="C26" s="23">
        <v>0</v>
      </c>
      <c r="D26" s="23">
        <v>0</v>
      </c>
      <c r="E26" s="23">
        <f t="shared" si="0"/>
        <v>0</v>
      </c>
      <c r="F26" s="24">
        <f t="shared" si="1"/>
        <v>-1</v>
      </c>
      <c r="G26" s="24"/>
      <c r="H26" s="24"/>
      <c r="I26" s="31"/>
    </row>
    <row r="27" spans="1:9" s="4" customFormat="1" ht="34.5" customHeight="1">
      <c r="A27" s="25" t="s">
        <v>34</v>
      </c>
      <c r="B27" s="23">
        <v>23968</v>
      </c>
      <c r="C27" s="23">
        <v>0</v>
      </c>
      <c r="D27" s="23">
        <v>0</v>
      </c>
      <c r="E27" s="23">
        <f t="shared" si="0"/>
        <v>0</v>
      </c>
      <c r="F27" s="24">
        <f t="shared" si="1"/>
        <v>-1</v>
      </c>
      <c r="G27" s="24"/>
      <c r="H27" s="24"/>
      <c r="I27" s="31"/>
    </row>
    <row r="28" spans="1:9" s="4" customFormat="1" ht="34.5" customHeight="1">
      <c r="A28" s="25" t="s">
        <v>35</v>
      </c>
      <c r="B28" s="23">
        <v>26456</v>
      </c>
      <c r="C28" s="23">
        <v>0</v>
      </c>
      <c r="D28" s="23">
        <v>0</v>
      </c>
      <c r="E28" s="23">
        <f t="shared" si="0"/>
        <v>0</v>
      </c>
      <c r="F28" s="24">
        <f t="shared" si="1"/>
        <v>-1</v>
      </c>
      <c r="G28" s="24"/>
      <c r="H28" s="24"/>
      <c r="I28" s="31"/>
    </row>
    <row r="29" spans="1:9" s="4" customFormat="1" ht="34.5" customHeight="1">
      <c r="A29" s="25" t="s">
        <v>36</v>
      </c>
      <c r="B29" s="23">
        <v>4942</v>
      </c>
      <c r="C29" s="23">
        <v>0</v>
      </c>
      <c r="D29" s="23">
        <v>0</v>
      </c>
      <c r="E29" s="23">
        <f t="shared" si="0"/>
        <v>0</v>
      </c>
      <c r="F29" s="24">
        <f t="shared" si="1"/>
        <v>-1</v>
      </c>
      <c r="G29" s="24"/>
      <c r="H29" s="24"/>
      <c r="I29" s="31"/>
    </row>
    <row r="30" spans="1:9" s="4" customFormat="1" ht="34.5" customHeight="1">
      <c r="A30" s="25" t="s">
        <v>37</v>
      </c>
      <c r="B30" s="23">
        <v>0</v>
      </c>
      <c r="C30" s="23">
        <v>274</v>
      </c>
      <c r="D30" s="23">
        <v>224</v>
      </c>
      <c r="E30" s="23">
        <f t="shared" si="0"/>
        <v>50</v>
      </c>
      <c r="F30" s="24"/>
      <c r="G30" s="24">
        <f t="shared" si="2"/>
        <v>0.8175182481751825</v>
      </c>
      <c r="H30" s="24">
        <f t="shared" si="3"/>
        <v>0.18248175182481752</v>
      </c>
      <c r="I30" s="31"/>
    </row>
    <row r="31" spans="1:9" s="4" customFormat="1" ht="34.5" customHeight="1">
      <c r="A31" s="25" t="s">
        <v>38</v>
      </c>
      <c r="B31" s="23">
        <v>0</v>
      </c>
      <c r="C31" s="23">
        <v>5156.59</v>
      </c>
      <c r="D31" s="23">
        <v>1071.12</v>
      </c>
      <c r="E31" s="23">
        <f t="shared" si="0"/>
        <v>4085.4700000000003</v>
      </c>
      <c r="F31" s="24"/>
      <c r="G31" s="24">
        <f t="shared" si="2"/>
        <v>0.20771866679336537</v>
      </c>
      <c r="H31" s="24">
        <f t="shared" si="3"/>
        <v>0.7922813332066346</v>
      </c>
      <c r="I31" s="31"/>
    </row>
    <row r="32" spans="1:9" s="4" customFormat="1" ht="34.5" customHeight="1">
      <c r="A32" s="25" t="s">
        <v>39</v>
      </c>
      <c r="B32" s="23">
        <v>27619</v>
      </c>
      <c r="C32" s="23">
        <v>87649.7215</v>
      </c>
      <c r="D32" s="23">
        <v>9779.39</v>
      </c>
      <c r="E32" s="23">
        <f t="shared" si="0"/>
        <v>77870.3315</v>
      </c>
      <c r="F32" s="24">
        <f t="shared" si="1"/>
        <v>2.1735298707411563</v>
      </c>
      <c r="G32" s="24">
        <f t="shared" si="2"/>
        <v>0.11157354333407665</v>
      </c>
      <c r="H32" s="24">
        <f t="shared" si="3"/>
        <v>0.8884264566659233</v>
      </c>
      <c r="I32" s="31"/>
    </row>
    <row r="33" spans="1:9" s="4" customFormat="1" ht="34.5" customHeight="1">
      <c r="A33" s="25" t="s">
        <v>40</v>
      </c>
      <c r="B33" s="23">
        <v>30261</v>
      </c>
      <c r="C33" s="23">
        <v>73232.10999999999</v>
      </c>
      <c r="D33" s="23">
        <v>46705.16</v>
      </c>
      <c r="E33" s="23">
        <f t="shared" si="0"/>
        <v>26526.94999999999</v>
      </c>
      <c r="F33" s="24">
        <f t="shared" si="1"/>
        <v>1.42001619245894</v>
      </c>
      <c r="G33" s="24">
        <f t="shared" si="2"/>
        <v>0.6377688694208047</v>
      </c>
      <c r="H33" s="24">
        <f t="shared" si="3"/>
        <v>0.3622311305791953</v>
      </c>
      <c r="I33" s="31"/>
    </row>
    <row r="34" spans="1:9" s="4" customFormat="1" ht="34.5" customHeight="1">
      <c r="A34" s="25" t="s">
        <v>41</v>
      </c>
      <c r="B34" s="23">
        <v>0</v>
      </c>
      <c r="C34" s="23">
        <v>10324.7</v>
      </c>
      <c r="D34" s="23">
        <v>19</v>
      </c>
      <c r="E34" s="23">
        <f t="shared" si="0"/>
        <v>10305.7</v>
      </c>
      <c r="F34" s="24"/>
      <c r="G34" s="24">
        <f t="shared" si="2"/>
        <v>0.0018402471742520363</v>
      </c>
      <c r="H34" s="24">
        <f t="shared" si="3"/>
        <v>0.998159752825748</v>
      </c>
      <c r="I34" s="31"/>
    </row>
    <row r="35" spans="1:9" s="4" customFormat="1" ht="34.5" customHeight="1">
      <c r="A35" s="25" t="s">
        <v>42</v>
      </c>
      <c r="B35" s="23">
        <v>130</v>
      </c>
      <c r="C35" s="23">
        <v>52629.350000000006</v>
      </c>
      <c r="D35" s="23">
        <v>2445.5999999999995</v>
      </c>
      <c r="E35" s="23">
        <f t="shared" si="0"/>
        <v>50183.75000000001</v>
      </c>
      <c r="F35" s="24">
        <f t="shared" si="1"/>
        <v>403.8411538461539</v>
      </c>
      <c r="G35" s="24">
        <f t="shared" si="2"/>
        <v>0.046468367935382046</v>
      </c>
      <c r="H35" s="24">
        <f t="shared" si="3"/>
        <v>0.953531632064618</v>
      </c>
      <c r="I35" s="31"/>
    </row>
    <row r="36" spans="1:9" s="4" customFormat="1" ht="34.5" customHeight="1">
      <c r="A36" s="25" t="s">
        <v>43</v>
      </c>
      <c r="B36" s="23">
        <v>0</v>
      </c>
      <c r="C36" s="23">
        <v>143424.790768</v>
      </c>
      <c r="D36" s="23">
        <v>100540.87372</v>
      </c>
      <c r="E36" s="23">
        <f t="shared" si="0"/>
        <v>42883.917048</v>
      </c>
      <c r="F36" s="24"/>
      <c r="G36" s="24">
        <f t="shared" si="2"/>
        <v>0.701000665098631</v>
      </c>
      <c r="H36" s="24">
        <f t="shared" si="3"/>
        <v>0.29899933490136893</v>
      </c>
      <c r="I36" s="31"/>
    </row>
    <row r="37" spans="1:9" s="4" customFormat="1" ht="34.5" customHeight="1">
      <c r="A37" s="25" t="s">
        <v>44</v>
      </c>
      <c r="B37" s="23">
        <v>0</v>
      </c>
      <c r="C37" s="23">
        <v>2100</v>
      </c>
      <c r="D37" s="23">
        <v>0</v>
      </c>
      <c r="E37" s="23">
        <f t="shared" si="0"/>
        <v>2100</v>
      </c>
      <c r="F37" s="24"/>
      <c r="G37" s="24">
        <f t="shared" si="2"/>
        <v>0</v>
      </c>
      <c r="H37" s="24">
        <f t="shared" si="3"/>
        <v>1</v>
      </c>
      <c r="I37" s="31"/>
    </row>
    <row r="38" spans="1:9" s="4" customFormat="1" ht="34.5" customHeight="1">
      <c r="A38" s="25" t="s">
        <v>45</v>
      </c>
      <c r="B38" s="23">
        <v>0</v>
      </c>
      <c r="C38" s="23">
        <v>1167.0900000000001</v>
      </c>
      <c r="D38" s="23">
        <v>0</v>
      </c>
      <c r="E38" s="23">
        <f t="shared" si="0"/>
        <v>1167.0900000000001</v>
      </c>
      <c r="F38" s="24"/>
      <c r="G38" s="24">
        <f t="shared" si="2"/>
        <v>0</v>
      </c>
      <c r="H38" s="24">
        <f t="shared" si="3"/>
        <v>1</v>
      </c>
      <c r="I38" s="31"/>
    </row>
    <row r="39" spans="1:9" s="4" customFormat="1" ht="34.5" customHeight="1">
      <c r="A39" s="25" t="s">
        <v>46</v>
      </c>
      <c r="B39" s="23">
        <v>11037</v>
      </c>
      <c r="C39" s="23">
        <v>10913</v>
      </c>
      <c r="D39" s="23">
        <v>0</v>
      </c>
      <c r="E39" s="23">
        <f t="shared" si="0"/>
        <v>10913</v>
      </c>
      <c r="F39" s="24">
        <f t="shared" si="1"/>
        <v>-0.011234937029990033</v>
      </c>
      <c r="G39" s="24">
        <f t="shared" si="2"/>
        <v>0</v>
      </c>
      <c r="H39" s="24">
        <f t="shared" si="3"/>
        <v>1</v>
      </c>
      <c r="I39" s="31"/>
    </row>
    <row r="40" spans="1:9" s="4" customFormat="1" ht="34.5" customHeight="1">
      <c r="A40" s="25" t="s">
        <v>47</v>
      </c>
      <c r="B40" s="23">
        <v>0</v>
      </c>
      <c r="C40" s="23">
        <v>2518</v>
      </c>
      <c r="D40" s="23">
        <v>805</v>
      </c>
      <c r="E40" s="23">
        <f t="shared" si="0"/>
        <v>1713</v>
      </c>
      <c r="F40" s="24"/>
      <c r="G40" s="24">
        <f t="shared" si="2"/>
        <v>0.3196981731532963</v>
      </c>
      <c r="H40" s="24">
        <f t="shared" si="3"/>
        <v>0.6803018268467037</v>
      </c>
      <c r="I40" s="31"/>
    </row>
    <row r="41" spans="1:9" s="4" customFormat="1" ht="34.5" customHeight="1">
      <c r="A41" s="25" t="s">
        <v>48</v>
      </c>
      <c r="B41" s="23">
        <v>0</v>
      </c>
      <c r="C41" s="23">
        <v>35155.84</v>
      </c>
      <c r="D41" s="17">
        <v>3284.44</v>
      </c>
      <c r="E41" s="23">
        <f t="shared" si="0"/>
        <v>31871.399999999998</v>
      </c>
      <c r="F41" s="24"/>
      <c r="G41" s="24">
        <f t="shared" si="2"/>
        <v>0.09342516065609584</v>
      </c>
      <c r="H41" s="24">
        <f t="shared" si="3"/>
        <v>0.9065748393439041</v>
      </c>
      <c r="I41" s="31"/>
    </row>
    <row r="42" spans="1:9" s="4" customFormat="1" ht="34.5" customHeight="1">
      <c r="A42" s="26" t="s">
        <v>49</v>
      </c>
      <c r="B42" s="27">
        <f>SUM(B43:B62)</f>
        <v>453567</v>
      </c>
      <c r="C42" s="27">
        <f>SUM(C43:C62)</f>
        <v>165945.10000000003</v>
      </c>
      <c r="D42" s="27">
        <f>SUM(D43:D62)</f>
        <v>62665</v>
      </c>
      <c r="E42" s="27">
        <f>SUM(E43:E62)</f>
        <v>103280.10000000002</v>
      </c>
      <c r="F42" s="21">
        <f>(C42-B42)/B42</f>
        <v>-0.634133215158951</v>
      </c>
      <c r="G42" s="21">
        <f t="shared" si="2"/>
        <v>0.377624889195282</v>
      </c>
      <c r="H42" s="21">
        <f t="shared" si="3"/>
        <v>0.622375110804718</v>
      </c>
      <c r="I42" s="32"/>
    </row>
    <row r="43" spans="1:9" s="4" customFormat="1" ht="36.75" customHeight="1">
      <c r="A43" s="25" t="s">
        <v>50</v>
      </c>
      <c r="B43" s="23">
        <v>7400</v>
      </c>
      <c r="C43" s="23">
        <v>1875</v>
      </c>
      <c r="D43" s="23">
        <v>3944</v>
      </c>
      <c r="E43" s="23">
        <f>C43-D43</f>
        <v>-2069</v>
      </c>
      <c r="F43" s="24">
        <f>(C43-B43)/B43</f>
        <v>-0.7466216216216216</v>
      </c>
      <c r="G43" s="24">
        <f t="shared" si="2"/>
        <v>2.103466666666667</v>
      </c>
      <c r="H43" s="24">
        <f t="shared" si="3"/>
        <v>-1.1034666666666666</v>
      </c>
      <c r="I43" s="31"/>
    </row>
    <row r="44" spans="1:9" s="4" customFormat="1" ht="36.75" customHeight="1">
      <c r="A44" s="25" t="s">
        <v>51</v>
      </c>
      <c r="B44" s="23">
        <v>35878</v>
      </c>
      <c r="C44" s="23">
        <v>0</v>
      </c>
      <c r="D44" s="23"/>
      <c r="E44" s="23">
        <f aca="true" t="shared" si="4" ref="E44:E62">C44-D44</f>
        <v>0</v>
      </c>
      <c r="F44" s="24">
        <f aca="true" t="shared" si="5" ref="F44:F62">(C44-B44)/B44</f>
        <v>-1</v>
      </c>
      <c r="G44" s="24"/>
      <c r="H44" s="24"/>
      <c r="I44" s="31"/>
    </row>
    <row r="45" spans="1:9" ht="36.75" customHeight="1">
      <c r="A45" s="25" t="s">
        <v>52</v>
      </c>
      <c r="B45" s="23">
        <v>1174</v>
      </c>
      <c r="C45" s="23">
        <v>336</v>
      </c>
      <c r="D45" s="23">
        <v>0</v>
      </c>
      <c r="E45" s="23">
        <f t="shared" si="4"/>
        <v>336</v>
      </c>
      <c r="F45" s="24">
        <f t="shared" si="5"/>
        <v>-0.7137989778534923</v>
      </c>
      <c r="G45" s="24">
        <f aca="true" t="shared" si="6" ref="G44:G62">D45/C45</f>
        <v>0</v>
      </c>
      <c r="H45" s="24">
        <f aca="true" t="shared" si="7" ref="H44:H62">E45/C45</f>
        <v>1</v>
      </c>
      <c r="I45" s="31"/>
    </row>
    <row r="46" spans="1:9" ht="36.75" customHeight="1">
      <c r="A46" s="25" t="s">
        <v>53</v>
      </c>
      <c r="B46" s="23">
        <v>55015</v>
      </c>
      <c r="C46" s="23">
        <v>5571</v>
      </c>
      <c r="D46" s="23">
        <v>456</v>
      </c>
      <c r="E46" s="23">
        <f t="shared" si="4"/>
        <v>5115</v>
      </c>
      <c r="F46" s="24">
        <f t="shared" si="5"/>
        <v>-0.898736708170499</v>
      </c>
      <c r="G46" s="24">
        <f t="shared" si="6"/>
        <v>0.08185245018847603</v>
      </c>
      <c r="H46" s="24">
        <f t="shared" si="7"/>
        <v>0.9181475498115239</v>
      </c>
      <c r="I46" s="31"/>
    </row>
    <row r="47" spans="1:9" ht="36.75" customHeight="1">
      <c r="A47" s="25" t="s">
        <v>54</v>
      </c>
      <c r="B47" s="23">
        <v>308</v>
      </c>
      <c r="C47" s="23">
        <v>204.5</v>
      </c>
      <c r="D47" s="23">
        <v>11506</v>
      </c>
      <c r="E47" s="23">
        <f t="shared" si="4"/>
        <v>-11301.5</v>
      </c>
      <c r="F47" s="24">
        <f t="shared" si="5"/>
        <v>-0.336038961038961</v>
      </c>
      <c r="G47" s="24">
        <f t="shared" si="6"/>
        <v>56.2640586797066</v>
      </c>
      <c r="H47" s="24">
        <f t="shared" si="7"/>
        <v>-55.2640586797066</v>
      </c>
      <c r="I47" s="31"/>
    </row>
    <row r="48" spans="1:9" ht="36.75" customHeight="1">
      <c r="A48" s="25" t="s">
        <v>55</v>
      </c>
      <c r="B48" s="23">
        <v>11638</v>
      </c>
      <c r="C48" s="23">
        <v>6418.16</v>
      </c>
      <c r="D48" s="23">
        <v>6828</v>
      </c>
      <c r="E48" s="23">
        <f t="shared" si="4"/>
        <v>-409.84000000000015</v>
      </c>
      <c r="F48" s="24">
        <f t="shared" si="5"/>
        <v>-0.44851692730709747</v>
      </c>
      <c r="G48" s="24">
        <f t="shared" si="6"/>
        <v>1.0638563077268253</v>
      </c>
      <c r="H48" s="24">
        <f t="shared" si="7"/>
        <v>-0.06385630772682516</v>
      </c>
      <c r="I48" s="31"/>
    </row>
    <row r="49" spans="1:9" ht="36.75" customHeight="1">
      <c r="A49" s="25" t="s">
        <v>56</v>
      </c>
      <c r="B49" s="23">
        <v>44455</v>
      </c>
      <c r="C49" s="23">
        <v>894.5</v>
      </c>
      <c r="D49" s="23">
        <v>208</v>
      </c>
      <c r="E49" s="23">
        <f t="shared" si="4"/>
        <v>686.5</v>
      </c>
      <c r="F49" s="24">
        <f t="shared" si="5"/>
        <v>-0.9798785288493983</v>
      </c>
      <c r="G49" s="24">
        <f t="shared" si="6"/>
        <v>0.2325321408608161</v>
      </c>
      <c r="H49" s="24">
        <f t="shared" si="7"/>
        <v>0.7674678591391839</v>
      </c>
      <c r="I49" s="31"/>
    </row>
    <row r="50" spans="1:9" ht="36.75" customHeight="1">
      <c r="A50" s="25" t="s">
        <v>57</v>
      </c>
      <c r="B50" s="23">
        <v>6270</v>
      </c>
      <c r="C50" s="23">
        <v>14824.6</v>
      </c>
      <c r="D50" s="23">
        <v>3148</v>
      </c>
      <c r="E50" s="23">
        <f t="shared" si="4"/>
        <v>11676.6</v>
      </c>
      <c r="F50" s="24">
        <f t="shared" si="5"/>
        <v>1.3643700159489633</v>
      </c>
      <c r="G50" s="24">
        <f t="shared" si="6"/>
        <v>0.21234974299475196</v>
      </c>
      <c r="H50" s="24">
        <f t="shared" si="7"/>
        <v>0.787650257005248</v>
      </c>
      <c r="I50" s="31"/>
    </row>
    <row r="51" spans="1:9" ht="36.75" customHeight="1">
      <c r="A51" s="25" t="s">
        <v>58</v>
      </c>
      <c r="B51" s="23">
        <v>4931</v>
      </c>
      <c r="C51" s="23">
        <v>5771.01</v>
      </c>
      <c r="D51" s="23">
        <v>1034</v>
      </c>
      <c r="E51" s="23">
        <f t="shared" si="4"/>
        <v>4737.01</v>
      </c>
      <c r="F51" s="24">
        <f t="shared" si="5"/>
        <v>0.17035286960048676</v>
      </c>
      <c r="G51" s="24">
        <f t="shared" si="6"/>
        <v>0.17917141020375982</v>
      </c>
      <c r="H51" s="24">
        <f t="shared" si="7"/>
        <v>0.8208285897962402</v>
      </c>
      <c r="I51" s="31"/>
    </row>
    <row r="52" spans="1:9" ht="36.75" customHeight="1">
      <c r="A52" s="25" t="s">
        <v>59</v>
      </c>
      <c r="B52" s="23">
        <v>3713</v>
      </c>
      <c r="C52" s="23">
        <v>3452</v>
      </c>
      <c r="D52" s="23">
        <v>1812</v>
      </c>
      <c r="E52" s="23">
        <f t="shared" si="4"/>
        <v>1640</v>
      </c>
      <c r="F52" s="24">
        <f t="shared" si="5"/>
        <v>-0.07029356315647724</v>
      </c>
      <c r="G52" s="24">
        <f t="shared" si="6"/>
        <v>0.5249130938586327</v>
      </c>
      <c r="H52" s="24">
        <f t="shared" si="7"/>
        <v>0.47508690614136734</v>
      </c>
      <c r="I52" s="31"/>
    </row>
    <row r="53" spans="1:9" ht="36.75" customHeight="1">
      <c r="A53" s="25" t="s">
        <v>60</v>
      </c>
      <c r="B53" s="23">
        <v>173720</v>
      </c>
      <c r="C53" s="23">
        <v>89845.24</v>
      </c>
      <c r="D53" s="23">
        <v>354</v>
      </c>
      <c r="E53" s="23">
        <f t="shared" si="4"/>
        <v>89491.24</v>
      </c>
      <c r="F53" s="24">
        <f t="shared" si="5"/>
        <v>-0.48281579553304166</v>
      </c>
      <c r="G53" s="24">
        <f t="shared" si="6"/>
        <v>0.003940108568912499</v>
      </c>
      <c r="H53" s="24">
        <f t="shared" si="7"/>
        <v>0.9960598914310875</v>
      </c>
      <c r="I53" s="31"/>
    </row>
    <row r="54" spans="1:9" ht="36.75" customHeight="1">
      <c r="A54" s="25" t="s">
        <v>61</v>
      </c>
      <c r="B54" s="23">
        <v>54290</v>
      </c>
      <c r="C54" s="23">
        <v>6</v>
      </c>
      <c r="D54" s="23">
        <v>0</v>
      </c>
      <c r="E54" s="23">
        <f t="shared" si="4"/>
        <v>6</v>
      </c>
      <c r="F54" s="24">
        <f t="shared" si="5"/>
        <v>-0.9998894824092834</v>
      </c>
      <c r="G54" s="24">
        <f t="shared" si="6"/>
        <v>0</v>
      </c>
      <c r="H54" s="24">
        <f t="shared" si="7"/>
        <v>1</v>
      </c>
      <c r="I54" s="31"/>
    </row>
    <row r="55" spans="1:9" ht="36.75" customHeight="1">
      <c r="A55" s="25" t="s">
        <v>62</v>
      </c>
      <c r="B55" s="23">
        <v>6716</v>
      </c>
      <c r="C55" s="23">
        <v>381</v>
      </c>
      <c r="D55" s="23">
        <v>32022</v>
      </c>
      <c r="E55" s="23">
        <f t="shared" si="4"/>
        <v>-31641</v>
      </c>
      <c r="F55" s="24">
        <f t="shared" si="5"/>
        <v>-0.9432698034544371</v>
      </c>
      <c r="G55" s="24">
        <f t="shared" si="6"/>
        <v>84.04724409448819</v>
      </c>
      <c r="H55" s="24">
        <f t="shared" si="7"/>
        <v>-83.04724409448819</v>
      </c>
      <c r="I55" s="31"/>
    </row>
    <row r="56" spans="1:9" ht="36.75" customHeight="1">
      <c r="A56" s="25" t="s">
        <v>63</v>
      </c>
      <c r="B56" s="23">
        <v>3429</v>
      </c>
      <c r="C56" s="23">
        <v>962.88</v>
      </c>
      <c r="D56" s="23">
        <v>1011</v>
      </c>
      <c r="E56" s="23">
        <f t="shared" si="4"/>
        <v>-48.120000000000005</v>
      </c>
      <c r="F56" s="24">
        <f t="shared" si="5"/>
        <v>-0.7191951006124234</v>
      </c>
      <c r="G56" s="24">
        <f t="shared" si="6"/>
        <v>1.049975074775673</v>
      </c>
      <c r="H56" s="24">
        <f t="shared" si="7"/>
        <v>-0.049975074775672985</v>
      </c>
      <c r="I56" s="31"/>
    </row>
    <row r="57" spans="1:9" ht="36.75" customHeight="1">
      <c r="A57" s="25" t="s">
        <v>64</v>
      </c>
      <c r="B57" s="23">
        <v>0</v>
      </c>
      <c r="C57" s="23">
        <v>166.20999999999998</v>
      </c>
      <c r="D57" s="23">
        <v>211</v>
      </c>
      <c r="E57" s="23">
        <f t="shared" si="4"/>
        <v>-44.79000000000002</v>
      </c>
      <c r="F57" s="24"/>
      <c r="G57" s="24">
        <f t="shared" si="6"/>
        <v>1.2694783707358164</v>
      </c>
      <c r="H57" s="24">
        <f t="shared" si="7"/>
        <v>-0.2694783707358163</v>
      </c>
      <c r="I57" s="31"/>
    </row>
    <row r="58" spans="1:9" ht="36.75" customHeight="1">
      <c r="A58" s="25" t="s">
        <v>65</v>
      </c>
      <c r="B58" s="23">
        <v>753</v>
      </c>
      <c r="C58" s="23">
        <v>64</v>
      </c>
      <c r="D58" s="23">
        <v>65</v>
      </c>
      <c r="E58" s="23">
        <f t="shared" si="4"/>
        <v>-1</v>
      </c>
      <c r="F58" s="24">
        <f t="shared" si="5"/>
        <v>-0.9150066401062417</v>
      </c>
      <c r="G58" s="24">
        <f t="shared" si="6"/>
        <v>1.015625</v>
      </c>
      <c r="H58" s="24">
        <f t="shared" si="7"/>
        <v>-0.015625</v>
      </c>
      <c r="I58" s="31"/>
    </row>
    <row r="59" spans="1:9" ht="36.75" customHeight="1">
      <c r="A59" s="25" t="s">
        <v>66</v>
      </c>
      <c r="B59" s="23">
        <v>18096</v>
      </c>
      <c r="C59" s="23">
        <v>16387</v>
      </c>
      <c r="D59" s="23">
        <v>0</v>
      </c>
      <c r="E59" s="23">
        <f t="shared" si="4"/>
        <v>16387</v>
      </c>
      <c r="F59" s="24">
        <f t="shared" si="5"/>
        <v>-0.09444076038903625</v>
      </c>
      <c r="G59" s="24">
        <f t="shared" si="6"/>
        <v>0</v>
      </c>
      <c r="H59" s="24">
        <f t="shared" si="7"/>
        <v>1</v>
      </c>
      <c r="I59" s="31"/>
    </row>
    <row r="60" spans="1:9" ht="36.75" customHeight="1">
      <c r="A60" s="25" t="s">
        <v>67</v>
      </c>
      <c r="B60" s="23">
        <v>333</v>
      </c>
      <c r="C60" s="23">
        <v>80</v>
      </c>
      <c r="D60" s="23">
        <v>66</v>
      </c>
      <c r="E60" s="23">
        <f t="shared" si="4"/>
        <v>14</v>
      </c>
      <c r="F60" s="24">
        <f t="shared" si="5"/>
        <v>-0.7597597597597597</v>
      </c>
      <c r="G60" s="24">
        <f t="shared" si="6"/>
        <v>0.825</v>
      </c>
      <c r="H60" s="24">
        <f t="shared" si="7"/>
        <v>0.175</v>
      </c>
      <c r="I60" s="31"/>
    </row>
    <row r="61" spans="1:9" ht="36.75" customHeight="1">
      <c r="A61" s="25" t="s">
        <v>68</v>
      </c>
      <c r="B61" s="23">
        <v>0</v>
      </c>
      <c r="C61" s="23">
        <v>4531</v>
      </c>
      <c r="D61" s="23">
        <v>0</v>
      </c>
      <c r="E61" s="23">
        <f t="shared" si="4"/>
        <v>4531</v>
      </c>
      <c r="F61" s="24"/>
      <c r="G61" s="24">
        <f t="shared" si="6"/>
        <v>0</v>
      </c>
      <c r="H61" s="24">
        <f t="shared" si="7"/>
        <v>1</v>
      </c>
      <c r="I61" s="31"/>
    </row>
    <row r="62" spans="1:9" ht="36.75" customHeight="1">
      <c r="A62" s="25" t="s">
        <v>69</v>
      </c>
      <c r="B62" s="23">
        <v>25448</v>
      </c>
      <c r="C62" s="23">
        <v>14175</v>
      </c>
      <c r="D62" s="23">
        <v>0</v>
      </c>
      <c r="E62" s="23">
        <f t="shared" si="4"/>
        <v>14175</v>
      </c>
      <c r="F62" s="24">
        <f t="shared" si="5"/>
        <v>-0.4429817667400189</v>
      </c>
      <c r="G62" s="24">
        <f t="shared" si="6"/>
        <v>0</v>
      </c>
      <c r="H62" s="24">
        <f t="shared" si="7"/>
        <v>1</v>
      </c>
      <c r="I62" s="31"/>
    </row>
  </sheetData>
  <sheetProtection/>
  <mergeCells count="9">
    <mergeCell ref="A1:I1"/>
    <mergeCell ref="G2:I2"/>
    <mergeCell ref="D3:E3"/>
    <mergeCell ref="G3:H3"/>
    <mergeCell ref="A3:A4"/>
    <mergeCell ref="B3:B4"/>
    <mergeCell ref="C3:C4"/>
    <mergeCell ref="F3:F4"/>
    <mergeCell ref="I3:I4"/>
  </mergeCells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2019-06-22T10:45:13Z</cp:lastPrinted>
  <dcterms:created xsi:type="dcterms:W3CDTF">2012-12-27T03:21:05Z</dcterms:created>
  <dcterms:modified xsi:type="dcterms:W3CDTF">2021-02-17T04:33:16Z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KSOReadingLayo">
    <vt:bool>true</vt:bool>
  </property>
</Properties>
</file>