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3" activeTab="5"/>
  </bookViews>
  <sheets>
    <sheet name="封面" sheetId="1" r:id="rId1"/>
    <sheet name="目录" sheetId="2" r:id="rId2"/>
    <sheet name="2020年克州社会保险基金决算收入总表 " sheetId="3" r:id="rId3"/>
    <sheet name="2020年克州社会保险基金决算支出总表" sheetId="4" r:id="rId4"/>
    <sheet name="2020年全州社会保险基金预算结余情况表" sheetId="5" r:id="rId5"/>
    <sheet name="2020年克州本级社会保险基金预算收入决算表" sheetId="6" r:id="rId6"/>
    <sheet name="2020年克州本级社会保险基金支出决算表" sheetId="7" r:id="rId7"/>
    <sheet name="2020年克州本级社会保险基金预算结余情况表" sheetId="8" r:id="rId8"/>
  </sheets>
  <definedNames>
    <definedName name="_xlnm.Print_Area" localSheetId="5">'2020年克州本级社会保险基金预算收入决算表'!$A$1:$D$45</definedName>
    <definedName name="_xlnm.Print_Area" localSheetId="2">'2020年克州社会保险基金决算收入总表 '!$A$1:$D$46</definedName>
  </definedNames>
  <calcPr fullCalcOnLoad="1"/>
</workbook>
</file>

<file path=xl/sharedStrings.xml><?xml version="1.0" encoding="utf-8"?>
<sst xmlns="http://schemas.openxmlformats.org/spreadsheetml/2006/main" count="226" uniqueCount="76">
  <si>
    <t>自治州2020年社会保险基金决算</t>
  </si>
  <si>
    <t>自治州财政局</t>
  </si>
  <si>
    <t>目    录</t>
  </si>
  <si>
    <t xml:space="preserve">一、2020年克州社会保险基金预算收入决算表 … … … … … … …（1） </t>
  </si>
  <si>
    <t>二、2020年克州社会保险基金预算支出决算表 … … … … … … …（2）</t>
  </si>
  <si>
    <t>三、2020年克州社会保险基金预算结余情况表 … … … … … … …（3）</t>
  </si>
  <si>
    <t xml:space="preserve">四、2020年克州本级社会保险基金预算收入决算表… … … … … …（4） </t>
  </si>
  <si>
    <t>五、2020年克州本级社会保险基金预算支出决算表… … … … … …（5）</t>
  </si>
  <si>
    <t>六、2020年克州本级社会保险基金预算结余情况表… … … … … …（6）</t>
  </si>
  <si>
    <t>2020年克州社会保险基金预算收入决算表</t>
  </si>
  <si>
    <t>单位：万元</t>
  </si>
  <si>
    <t>项     目</t>
  </si>
  <si>
    <t>2019年
决算数</t>
  </si>
  <si>
    <t>2020年
决算数</t>
  </si>
  <si>
    <t>比上年
增（减）%</t>
  </si>
  <si>
    <t>全州社会保险基金收入合计</t>
  </si>
  <si>
    <t xml:space="preserve">    其中：保险费收入</t>
  </si>
  <si>
    <t xml:space="preserve">    利息收入</t>
  </si>
  <si>
    <t xml:space="preserve">    财政补贴收入</t>
  </si>
  <si>
    <t xml:space="preserve">    其他各项收入</t>
  </si>
  <si>
    <t>一、企业职工基本养老保险基金收入</t>
  </si>
  <si>
    <t>二、失业保险基金收入</t>
  </si>
  <si>
    <t>三、城镇职工基本医疗保险基金收入</t>
  </si>
  <si>
    <t>四、工伤保险基金收入</t>
  </si>
  <si>
    <t>五、生育保险基金收入</t>
  </si>
  <si>
    <t>与职工基本医疗合并</t>
  </si>
  <si>
    <t>六、城乡居民养老保险基金收入</t>
  </si>
  <si>
    <t>七、城乡居民基本医疗保险基金收入</t>
  </si>
  <si>
    <t>八、机关事业单位养老保险基金收入</t>
  </si>
  <si>
    <t>2020年克州社会保险基金支出决算表</t>
  </si>
  <si>
    <t>全州社会保险基金支出合计</t>
  </si>
  <si>
    <t xml:space="preserve">    其中：社会保险待遇支出</t>
  </si>
  <si>
    <t xml:space="preserve">          其他各项支出</t>
  </si>
  <si>
    <t>一、企业职工基本养老保险基金支出</t>
  </si>
  <si>
    <t xml:space="preserve">    其中：基本养老金支出</t>
  </si>
  <si>
    <t>二、失业保险基金支出</t>
  </si>
  <si>
    <t xml:space="preserve">    其中：失业保险基金支出</t>
  </si>
  <si>
    <t>三、城镇职工基本医疗保险基金支出</t>
  </si>
  <si>
    <t xml:space="preserve">    其中：基本医疗保险待遇支出</t>
  </si>
  <si>
    <t>四、工伤保险基金支出</t>
  </si>
  <si>
    <t xml:space="preserve">    其中：工伤保险待遇支出</t>
  </si>
  <si>
    <t>五、生育保险基金支出</t>
  </si>
  <si>
    <t>与职工基本医疗保险合并</t>
  </si>
  <si>
    <t xml:space="preserve">    其中：生育保险待遇支出</t>
  </si>
  <si>
    <t>六、城乡居民养老保险基金支出</t>
  </si>
  <si>
    <t xml:space="preserve">         其他各项支出</t>
  </si>
  <si>
    <t>七、城乡居民基本医疗保险基金支出</t>
  </si>
  <si>
    <t>八、机关事业单位养老保险基金支出</t>
  </si>
  <si>
    <t>2020年克州社会保险基金预算结余情况表</t>
  </si>
  <si>
    <t>2019年决算数</t>
  </si>
  <si>
    <t>2020年决算数</t>
  </si>
  <si>
    <t>全州社会保险基金本年收支结余</t>
  </si>
  <si>
    <t>一、企业职工基本养老保险基金本年收支结余</t>
  </si>
  <si>
    <t>二、失业保险基金本年收支结余</t>
  </si>
  <si>
    <t>三、城镇职工基本医疗保险基金本年收支结余</t>
  </si>
  <si>
    <t>四、工伤保险基金本年收支结余</t>
  </si>
  <si>
    <t>五、生育保险基金本年收支结余</t>
  </si>
  <si>
    <t>六、城乡居民养老保险基金本年收支结余</t>
  </si>
  <si>
    <t>七、城乡居民基本医疗保险基金本年收支结余</t>
  </si>
  <si>
    <t>八、机关事业单位养老保险基金本年收支结余</t>
  </si>
  <si>
    <t>全州社会保险基金年末累计结余</t>
  </si>
  <si>
    <t>一、企业职工基本养老保险基金年末累计结余</t>
  </si>
  <si>
    <t>二、失业保险基金本年年末累计结余</t>
  </si>
  <si>
    <t>三、城镇职工基本医疗保险基金年末累计结余</t>
  </si>
  <si>
    <t>四、工伤保险基金本年年末累计结余</t>
  </si>
  <si>
    <t>五、生育保险基金本年年末累计结余</t>
  </si>
  <si>
    <t>六、城乡居民养老保险基金年末累计结余</t>
  </si>
  <si>
    <t>七、城乡居民基本医疗保险基金年末累计结余</t>
  </si>
  <si>
    <t>八、机关事业单位养老保险基金年末累计结余</t>
  </si>
  <si>
    <t>2020年克州本级社会保险基金预算收入决算表</t>
  </si>
  <si>
    <t xml:space="preserve"> </t>
  </si>
  <si>
    <t>2020年克州本级社会保险基金支出决算表</t>
  </si>
  <si>
    <t>克州本级社会保险基金支出合计</t>
  </si>
  <si>
    <t>2020年克州本级社会保险基金预算结余情况表</t>
  </si>
  <si>
    <t>克州本级社会保险基金本年收支结余</t>
  </si>
  <si>
    <t>克州本级社会保险基金年末累计结余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</si>
</sst>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3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sz val="18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sz val="10"/>
      <name val="Helv"/>
      <family val="2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 style="thin"/>
      <right/>
      <top>
        <color indexed="63"/>
      </top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32" fillId="0" borderId="4" applyNumberFormat="0" applyFill="0" applyAlignment="0" applyProtection="0"/>
    <xf numFmtId="0" fontId="17" fillId="8" borderId="0" applyNumberFormat="0" applyBorder="0" applyAlignment="0" applyProtection="0"/>
    <xf numFmtId="0" fontId="27" fillId="0" borderId="5" applyNumberFormat="0" applyFill="0" applyAlignment="0" applyProtection="0"/>
    <xf numFmtId="0" fontId="17" fillId="9" borderId="0" applyNumberFormat="0" applyBorder="0" applyAlignment="0" applyProtection="0"/>
    <xf numFmtId="0" fontId="29" fillId="10" borderId="6" applyNumberFormat="0" applyAlignment="0" applyProtection="0"/>
    <xf numFmtId="0" fontId="23" fillId="10" borderId="1" applyNumberFormat="0" applyAlignment="0" applyProtection="0"/>
    <xf numFmtId="0" fontId="20" fillId="11" borderId="7" applyNumberFormat="0" applyAlignment="0" applyProtection="0"/>
    <xf numFmtId="0" fontId="7" fillId="3" borderId="0" applyNumberFormat="0" applyBorder="0" applyAlignment="0" applyProtection="0"/>
    <xf numFmtId="0" fontId="17" fillId="12" borderId="0" applyNumberFormat="0" applyBorder="0" applyAlignment="0" applyProtection="0"/>
    <xf numFmtId="0" fontId="28" fillId="0" borderId="8" applyNumberFormat="0" applyFill="0" applyAlignment="0" applyProtection="0"/>
    <xf numFmtId="0" fontId="5" fillId="0" borderId="9" applyNumberFormat="0" applyFill="0" applyAlignment="0" applyProtection="0"/>
    <xf numFmtId="0" fontId="19" fillId="2" borderId="0" applyNumberFormat="0" applyBorder="0" applyAlignment="0" applyProtection="0"/>
    <xf numFmtId="0" fontId="31" fillId="13" borderId="0" applyNumberFormat="0" applyBorder="0" applyAlignment="0" applyProtection="0"/>
    <xf numFmtId="0" fontId="7" fillId="14" borderId="0" applyNumberFormat="0" applyBorder="0" applyAlignment="0" applyProtection="0"/>
    <xf numFmtId="0" fontId="1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7" fillId="20" borderId="0" applyNumberFormat="0" applyBorder="0" applyAlignment="0" applyProtection="0"/>
    <xf numFmtId="0" fontId="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7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</cellStyleXfs>
  <cellXfs count="103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horizontal="right" vertical="center"/>
    </xf>
    <xf numFmtId="10" fontId="3" fillId="0" borderId="1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177" fontId="0" fillId="0" borderId="13" xfId="0" applyNumberFormat="1" applyBorder="1" applyAlignment="1">
      <alignment horizontal="right" vertical="center"/>
    </xf>
    <xf numFmtId="10" fontId="3" fillId="0" borderId="13" xfId="0" applyNumberFormat="1" applyFont="1" applyFill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4" fontId="0" fillId="0" borderId="0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3" fillId="0" borderId="13" xfId="0" applyNumberFormat="1" applyFont="1" applyFill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177" fontId="0" fillId="0" borderId="16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0" fontId="3" fillId="0" borderId="16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3" fillId="0" borderId="12" xfId="22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vertical="center"/>
    </xf>
    <xf numFmtId="176" fontId="3" fillId="0" borderId="12" xfId="22" applyNumberFormat="1" applyFont="1" applyFill="1" applyBorder="1" applyAlignment="1">
      <alignment horizontal="right" vertical="center"/>
    </xf>
    <xf numFmtId="10" fontId="3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3" xfId="22" applyNumberFormat="1" applyFont="1" applyFill="1" applyBorder="1" applyAlignment="1">
      <alignment horizontal="right" vertical="center"/>
    </xf>
    <xf numFmtId="10" fontId="3" fillId="0" borderId="13" xfId="0" applyNumberFormat="1" applyFont="1" applyFill="1" applyBorder="1" applyAlignment="1">
      <alignment horizontal="center" vertical="center"/>
    </xf>
    <xf numFmtId="176" fontId="0" fillId="0" borderId="13" xfId="22" applyNumberFormat="1" applyFont="1" applyFill="1" applyBorder="1" applyAlignment="1">
      <alignment horizontal="right"/>
    </xf>
    <xf numFmtId="4" fontId="0" fillId="0" borderId="13" xfId="0" applyNumberFormat="1" applyBorder="1" applyAlignment="1">
      <alignment/>
    </xf>
    <xf numFmtId="176" fontId="0" fillId="0" borderId="13" xfId="22" applyNumberFormat="1" applyFont="1" applyBorder="1" applyAlignment="1">
      <alignment horizontal="right"/>
    </xf>
    <xf numFmtId="10" fontId="3" fillId="0" borderId="13" xfId="0" applyNumberFormat="1" applyFont="1" applyFill="1" applyBorder="1" applyAlignment="1">
      <alignment horizontal="center" vertical="center" wrapText="1"/>
    </xf>
    <xf numFmtId="176" fontId="2" fillId="0" borderId="16" xfId="22" applyNumberFormat="1" applyFont="1" applyFill="1" applyBorder="1" applyAlignment="1">
      <alignment horizontal="right" vertical="center"/>
    </xf>
    <xf numFmtId="10" fontId="3" fillId="0" borderId="16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76" fontId="5" fillId="0" borderId="12" xfId="22" applyNumberFormat="1" applyFont="1" applyFill="1" applyBorder="1" applyAlignment="1">
      <alignment vertical="center"/>
    </xf>
    <xf numFmtId="10" fontId="5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6" fontId="7" fillId="0" borderId="13" xfId="22" applyNumberFormat="1" applyFont="1" applyFill="1" applyBorder="1" applyAlignment="1">
      <alignment vertical="center"/>
    </xf>
    <xf numFmtId="10" fontId="5" fillId="0" borderId="13" xfId="0" applyNumberFormat="1" applyFon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right"/>
    </xf>
    <xf numFmtId="176" fontId="0" fillId="0" borderId="13" xfId="0" applyNumberFormat="1" applyBorder="1" applyAlignment="1">
      <alignment/>
    </xf>
    <xf numFmtId="176" fontId="0" fillId="0" borderId="13" xfId="0" applyNumberFormat="1" applyBorder="1" applyAlignment="1">
      <alignment horizontal="right"/>
    </xf>
    <xf numFmtId="176" fontId="8" fillId="0" borderId="13" xfId="22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/>
    </xf>
    <xf numFmtId="10" fontId="5" fillId="0" borderId="17" xfId="0" applyNumberFormat="1" applyFont="1" applyFill="1" applyBorder="1" applyAlignment="1">
      <alignment horizontal="center" vertical="center" wrapText="1"/>
    </xf>
    <xf numFmtId="10" fontId="5" fillId="0" borderId="14" xfId="0" applyNumberFormat="1" applyFont="1" applyFill="1" applyBorder="1" applyAlignment="1">
      <alignment horizontal="center" vertical="center" wrapText="1"/>
    </xf>
    <xf numFmtId="10" fontId="5" fillId="0" borderId="18" xfId="0" applyNumberFormat="1" applyFon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176" fontId="7" fillId="0" borderId="16" xfId="22" applyNumberFormat="1" applyFont="1" applyFill="1" applyBorder="1" applyAlignment="1">
      <alignment horizontal="right" vertical="center"/>
    </xf>
    <xf numFmtId="10" fontId="5" fillId="0" borderId="16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177" fontId="5" fillId="0" borderId="12" xfId="22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7" fillId="0" borderId="21" xfId="22" applyNumberFormat="1" applyFont="1" applyFill="1" applyBorder="1" applyAlignment="1">
      <alignment vertical="center"/>
    </xf>
    <xf numFmtId="177" fontId="7" fillId="0" borderId="13" xfId="22" applyNumberFormat="1" applyFont="1" applyFill="1" applyBorder="1" applyAlignment="1">
      <alignment vertical="center"/>
    </xf>
    <xf numFmtId="177" fontId="0" fillId="0" borderId="21" xfId="0" applyNumberFormat="1" applyFill="1" applyBorder="1" applyAlignment="1">
      <alignment horizontal="right"/>
    </xf>
    <xf numFmtId="177" fontId="0" fillId="0" borderId="13" xfId="0" applyNumberFormat="1" applyFill="1" applyBorder="1" applyAlignment="1">
      <alignment horizontal="right"/>
    </xf>
    <xf numFmtId="177" fontId="0" fillId="0" borderId="21" xfId="0" applyNumberFormat="1" applyBorder="1" applyAlignment="1">
      <alignment horizontal="right"/>
    </xf>
    <xf numFmtId="177" fontId="0" fillId="0" borderId="13" xfId="0" applyNumberFormat="1" applyBorder="1" applyAlignment="1">
      <alignment horizontal="right"/>
    </xf>
    <xf numFmtId="177" fontId="8" fillId="0" borderId="21" xfId="22" applyNumberFormat="1" applyFont="1" applyFill="1" applyBorder="1" applyAlignment="1">
      <alignment horizontal="right" vertical="center"/>
    </xf>
    <xf numFmtId="177" fontId="8" fillId="0" borderId="13" xfId="22" applyNumberFormat="1" applyFont="1" applyFill="1" applyBorder="1" applyAlignment="1">
      <alignment horizontal="right" vertical="center"/>
    </xf>
    <xf numFmtId="177" fontId="8" fillId="0" borderId="13" xfId="0" applyNumberFormat="1" applyFont="1" applyFill="1" applyBorder="1" applyAlignment="1">
      <alignment horizontal="right" vertical="center"/>
    </xf>
    <xf numFmtId="177" fontId="0" fillId="0" borderId="22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6" fontId="0" fillId="0" borderId="0" xfId="22" applyNumberFormat="1" applyFont="1" applyFill="1" applyBorder="1" applyAlignment="1">
      <alignment horizontal="right" vertical="center"/>
    </xf>
    <xf numFmtId="176" fontId="2" fillId="0" borderId="0" xfId="22" applyNumberFormat="1" applyFont="1" applyFill="1" applyBorder="1" applyAlignment="1">
      <alignment horizontal="right" vertical="center"/>
    </xf>
    <xf numFmtId="176" fontId="3" fillId="0" borderId="19" xfId="22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176" fontId="7" fillId="0" borderId="16" xfId="22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57" fontId="14" fillId="0" borderId="0" xfId="0" applyNumberFormat="1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样式 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A20"/>
  <sheetViews>
    <sheetView showZeros="0" workbookViewId="0" topLeftCell="A1">
      <selection activeCell="A20" sqref="A20"/>
    </sheetView>
  </sheetViews>
  <sheetFormatPr defaultColWidth="9.00390625" defaultRowHeight="14.25"/>
  <cols>
    <col min="1" max="1" width="83.625" style="0" customWidth="1"/>
  </cols>
  <sheetData>
    <row r="1" ht="78" customHeight="1"/>
    <row r="2" ht="86.25" customHeight="1">
      <c r="A2" s="97" t="s">
        <v>0</v>
      </c>
    </row>
    <row r="3" ht="33" customHeight="1">
      <c r="A3" s="98"/>
    </row>
    <row r="4" ht="31.5">
      <c r="A4" s="99"/>
    </row>
    <row r="17" ht="225.75" customHeight="1"/>
    <row r="18" ht="20.25">
      <c r="A18" s="100"/>
    </row>
    <row r="19" ht="24" customHeight="1">
      <c r="A19" s="101" t="s">
        <v>1</v>
      </c>
    </row>
    <row r="20" ht="27.75" customHeight="1">
      <c r="A20" s="102">
        <v>44367</v>
      </c>
    </row>
  </sheetData>
  <sheetProtection/>
  <protectedRanges>
    <protectedRange sqref="C24:C31 C5:C22 C33" name="区域1_1_2_1_1_1"/>
    <protectedRange sqref="C24:C31 C5:C22 C33" name="区域1_1_2_2_1_1"/>
    <protectedRange sqref="B33 B5:B22 B24:B31" name="区域1_1_2_1_1_1_1"/>
    <protectedRange sqref="B33 B5:B22 B24:B31" name="区域1_1_2_2_1_1_1"/>
  </protectedRanges>
  <printOptions horizontalCentered="1"/>
  <pageMargins left="0.55" right="0.23999999999999996" top="0.2" bottom="0.39" header="0.2" footer="0.2399999999999999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9"/>
  <sheetViews>
    <sheetView showZeros="0" workbookViewId="0" topLeftCell="A1">
      <selection activeCell="A1" sqref="A1:IV65536"/>
    </sheetView>
  </sheetViews>
  <sheetFormatPr defaultColWidth="9.00390625" defaultRowHeight="14.25"/>
  <cols>
    <col min="1" max="1" width="80.625" style="0" customWidth="1"/>
  </cols>
  <sheetData>
    <row r="1" ht="103.5" customHeight="1">
      <c r="A1" s="94" t="s">
        <v>2</v>
      </c>
    </row>
    <row r="2" ht="98.25" customHeight="1"/>
    <row r="3" ht="30" customHeight="1">
      <c r="A3" s="95" t="s">
        <v>3</v>
      </c>
    </row>
    <row r="4" ht="30" customHeight="1">
      <c r="A4" s="95" t="s">
        <v>4</v>
      </c>
    </row>
    <row r="5" ht="30" customHeight="1">
      <c r="A5" s="95" t="s">
        <v>5</v>
      </c>
    </row>
    <row r="6" ht="30" customHeight="1">
      <c r="A6" s="95" t="s">
        <v>6</v>
      </c>
    </row>
    <row r="7" ht="30" customHeight="1">
      <c r="A7" s="95" t="s">
        <v>7</v>
      </c>
    </row>
    <row r="8" ht="30" customHeight="1">
      <c r="A8" s="95" t="s">
        <v>8</v>
      </c>
    </row>
    <row r="9" ht="22.5">
      <c r="A9" s="96"/>
    </row>
  </sheetData>
  <sheetProtection/>
  <protectedRanges>
    <protectedRange sqref="C21:C28 C30 C5:C19" name="区域1_1_2_1_1_1"/>
    <protectedRange sqref="C21:C28 C30 C5:C19" name="区域1_1_2_2_1_1"/>
    <protectedRange sqref="B30 B21:B28 B5:B19" name="区域1_1_2_1_1_1_1"/>
    <protectedRange sqref="B30 B21:B28 B5:B19" name="区域1_1_2_2_1_1_1"/>
  </protectedRanges>
  <printOptions horizontalCentered="1"/>
  <pageMargins left="0.55" right="0.23999999999999996" top="0.2" bottom="0.39" header="0.2" footer="0.2399999999999999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46"/>
  <sheetViews>
    <sheetView workbookViewId="0" topLeftCell="A1">
      <selection activeCell="C43" sqref="C43"/>
    </sheetView>
  </sheetViews>
  <sheetFormatPr defaultColWidth="9.00390625" defaultRowHeight="14.25"/>
  <cols>
    <col min="1" max="1" width="33.875" style="88" bestFit="1" customWidth="1"/>
    <col min="2" max="3" width="19.375" style="89" customWidth="1"/>
    <col min="4" max="4" width="15.875" style="88" customWidth="1"/>
    <col min="5" max="16384" width="9.00390625" style="88" customWidth="1"/>
  </cols>
  <sheetData>
    <row r="1" spans="1:4" ht="33" customHeight="1">
      <c r="A1" s="90" t="s">
        <v>9</v>
      </c>
      <c r="B1" s="90"/>
      <c r="C1" s="90"/>
      <c r="D1" s="90"/>
    </row>
    <row r="2" spans="1:4" ht="22.5" customHeight="1">
      <c r="A2" s="91"/>
      <c r="B2" s="92"/>
      <c r="C2" s="92"/>
      <c r="D2" s="93" t="s">
        <v>10</v>
      </c>
    </row>
    <row r="3" spans="1:4" ht="49.5" customHeight="1">
      <c r="A3" s="46" t="s">
        <v>11</v>
      </c>
      <c r="B3" s="47" t="s">
        <v>12</v>
      </c>
      <c r="C3" s="48" t="s">
        <v>13</v>
      </c>
      <c r="D3" s="49" t="s">
        <v>14</v>
      </c>
    </row>
    <row r="4" spans="1:4" ht="15" customHeight="1">
      <c r="A4" s="50" t="s">
        <v>15</v>
      </c>
      <c r="B4" s="51">
        <f aca="true" t="shared" si="0" ref="B4:C6">B9+B14+B18+B22+B27+B32+B37+B42</f>
        <v>360077.160155</v>
      </c>
      <c r="C4" s="51">
        <f>C9+C14+C18+C22+C27+C32+C37+C42</f>
        <v>376457.41325900005</v>
      </c>
      <c r="D4" s="52">
        <f aca="true" t="shared" si="1" ref="D4:D11">(C4-B4)/B4</f>
        <v>0.045490952819526136</v>
      </c>
    </row>
    <row r="5" spans="1:4" ht="15" customHeight="1">
      <c r="A5" s="53" t="s">
        <v>16</v>
      </c>
      <c r="B5" s="54">
        <f t="shared" si="0"/>
        <v>219589.401991</v>
      </c>
      <c r="C5" s="54">
        <f>C10+C15+C19+C23+C28+C33+C38+C43</f>
        <v>205403.823941</v>
      </c>
      <c r="D5" s="55">
        <f t="shared" si="1"/>
        <v>-0.06460046760627085</v>
      </c>
    </row>
    <row r="6" spans="1:4" ht="15" customHeight="1">
      <c r="A6" s="53" t="s">
        <v>17</v>
      </c>
      <c r="B6" s="54">
        <f t="shared" si="0"/>
        <v>2494.941354</v>
      </c>
      <c r="C6" s="54">
        <f>C11+C16+C20+C24+C29+C34+C39+C44</f>
        <v>2391.442821</v>
      </c>
      <c r="D6" s="55">
        <f t="shared" si="1"/>
        <v>-0.041483353039167246</v>
      </c>
    </row>
    <row r="7" spans="1:4" ht="15" customHeight="1">
      <c r="A7" s="53" t="s">
        <v>18</v>
      </c>
      <c r="B7" s="54">
        <f>B25+B30+B35+B40+B45</f>
        <v>58919</v>
      </c>
      <c r="C7" s="54">
        <f>C12+C25+C30+C35+C40+C45</f>
        <v>64071.470499999996</v>
      </c>
      <c r="D7" s="55">
        <f t="shared" si="1"/>
        <v>0.08745006704119207</v>
      </c>
    </row>
    <row r="8" spans="1:4" ht="15" customHeight="1">
      <c r="A8" s="53" t="s">
        <v>19</v>
      </c>
      <c r="B8" s="54">
        <f>B13+B17+B21+B26+B31+B36+B41+B46</f>
        <v>79073.81680999999</v>
      </c>
      <c r="C8" s="54">
        <f>C13+C17+C21+C26+C31+C36+C41+C46</f>
        <v>104590.675997</v>
      </c>
      <c r="D8" s="55">
        <f t="shared" si="1"/>
        <v>0.3226966929939955</v>
      </c>
    </row>
    <row r="9" spans="1:4" ht="15" customHeight="1">
      <c r="A9" s="53" t="s">
        <v>20</v>
      </c>
      <c r="B9" s="56">
        <v>115851.32850599999</v>
      </c>
      <c r="C9" s="57">
        <v>135532.427956</v>
      </c>
      <c r="D9" s="55">
        <f t="shared" si="1"/>
        <v>0.16988238032143685</v>
      </c>
    </row>
    <row r="10" spans="1:4" ht="15" customHeight="1">
      <c r="A10" s="53" t="s">
        <v>16</v>
      </c>
      <c r="B10" s="58">
        <v>43777.984198</v>
      </c>
      <c r="C10" s="57">
        <v>35945.386279000006</v>
      </c>
      <c r="D10" s="55">
        <f t="shared" si="1"/>
        <v>-0.17891636772434638</v>
      </c>
    </row>
    <row r="11" spans="1:4" ht="15" customHeight="1">
      <c r="A11" s="53" t="s">
        <v>17</v>
      </c>
      <c r="B11" s="58">
        <v>483.44224299999996</v>
      </c>
      <c r="C11" s="57">
        <v>314.493973</v>
      </c>
      <c r="D11" s="55">
        <f t="shared" si="1"/>
        <v>-0.34946939876745525</v>
      </c>
    </row>
    <row r="12" spans="1:4" ht="15" customHeight="1">
      <c r="A12" s="53" t="s">
        <v>18</v>
      </c>
      <c r="B12" s="58"/>
      <c r="C12" s="57">
        <v>1345</v>
      </c>
      <c r="D12" s="55"/>
    </row>
    <row r="13" spans="1:4" ht="15" customHeight="1">
      <c r="A13" s="53" t="s">
        <v>19</v>
      </c>
      <c r="B13" s="59">
        <f>B9-B10-B11</f>
        <v>71589.902065</v>
      </c>
      <c r="C13" s="59">
        <f>C9-C10-C11-C12</f>
        <v>97927.547704</v>
      </c>
      <c r="D13" s="55">
        <f aca="true" t="shared" si="2" ref="D13:D26">(C13-B13)/B13</f>
        <v>0.36789609818276814</v>
      </c>
    </row>
    <row r="14" spans="1:4" ht="15" customHeight="1">
      <c r="A14" s="53" t="s">
        <v>21</v>
      </c>
      <c r="B14" s="59">
        <v>5867.456593999999</v>
      </c>
      <c r="C14" s="57">
        <v>6851.1309870000005</v>
      </c>
      <c r="D14" s="55">
        <f t="shared" si="2"/>
        <v>0.1676491981220443</v>
      </c>
    </row>
    <row r="15" spans="1:4" ht="15" customHeight="1">
      <c r="A15" s="53" t="s">
        <v>16</v>
      </c>
      <c r="B15" s="59">
        <v>3554.074597</v>
      </c>
      <c r="C15" s="57">
        <v>3561.2182549999998</v>
      </c>
      <c r="D15" s="55">
        <f t="shared" si="2"/>
        <v>0.002009991013140223</v>
      </c>
    </row>
    <row r="16" spans="1:4" ht="15" customHeight="1">
      <c r="A16" s="53" t="s">
        <v>17</v>
      </c>
      <c r="B16" s="59">
        <v>169.42411</v>
      </c>
      <c r="C16" s="57">
        <v>153.66628899999998</v>
      </c>
      <c r="D16" s="55">
        <f t="shared" si="2"/>
        <v>-0.09300813797988984</v>
      </c>
    </row>
    <row r="17" spans="1:4" ht="15" customHeight="1">
      <c r="A17" s="53" t="s">
        <v>19</v>
      </c>
      <c r="B17" s="60">
        <f>B14-B15-B16</f>
        <v>2143.9578869999996</v>
      </c>
      <c r="C17" s="60">
        <f>C14-C15-C16</f>
        <v>3136.246443000001</v>
      </c>
      <c r="D17" s="55">
        <f t="shared" si="2"/>
        <v>0.4628302458815981</v>
      </c>
    </row>
    <row r="18" spans="1:4" ht="15" customHeight="1">
      <c r="A18" s="53" t="s">
        <v>22</v>
      </c>
      <c r="B18" s="59">
        <v>55688.865017</v>
      </c>
      <c r="C18" s="57">
        <v>55445.654235</v>
      </c>
      <c r="D18" s="55">
        <f t="shared" si="2"/>
        <v>-0.004367314398053369</v>
      </c>
    </row>
    <row r="19" spans="1:4" ht="15" customHeight="1">
      <c r="A19" s="53" t="s">
        <v>16</v>
      </c>
      <c r="B19" s="59">
        <v>54628.956737</v>
      </c>
      <c r="C19" s="57">
        <v>54390.179685</v>
      </c>
      <c r="D19" s="55">
        <f t="shared" si="2"/>
        <v>-0.004370888009989669</v>
      </c>
    </row>
    <row r="20" spans="1:4" ht="15" customHeight="1">
      <c r="A20" s="53" t="s">
        <v>17</v>
      </c>
      <c r="B20" s="54">
        <v>720.778551</v>
      </c>
      <c r="C20" s="57">
        <v>1023.7842199999999</v>
      </c>
      <c r="D20" s="55">
        <f t="shared" si="2"/>
        <v>0.42038663411891664</v>
      </c>
    </row>
    <row r="21" spans="1:4" ht="15" customHeight="1">
      <c r="A21" s="53" t="s">
        <v>19</v>
      </c>
      <c r="B21" s="54">
        <f>B18-B19-B20</f>
        <v>339.129728999996</v>
      </c>
      <c r="C21" s="54">
        <f>C18-C19-C20</f>
        <v>31.690329999999108</v>
      </c>
      <c r="D21" s="55">
        <f t="shared" si="2"/>
        <v>-0.9065539606526225</v>
      </c>
    </row>
    <row r="22" spans="1:4" ht="15" customHeight="1">
      <c r="A22" s="53" t="s">
        <v>23</v>
      </c>
      <c r="B22" s="54">
        <v>5997.220789</v>
      </c>
      <c r="C22" s="57">
        <v>4529.924831</v>
      </c>
      <c r="D22" s="55">
        <f t="shared" si="2"/>
        <v>-0.24466265452345676</v>
      </c>
    </row>
    <row r="23" spans="1:4" ht="15" customHeight="1">
      <c r="A23" s="53" t="s">
        <v>16</v>
      </c>
      <c r="B23" s="54">
        <v>2294.784501</v>
      </c>
      <c r="C23" s="57">
        <v>1548.7379310000001</v>
      </c>
      <c r="D23" s="55">
        <f t="shared" si="2"/>
        <v>-0.3251052853437413</v>
      </c>
    </row>
    <row r="24" spans="1:4" ht="15" customHeight="1">
      <c r="A24" s="53" t="s">
        <v>17</v>
      </c>
      <c r="B24" s="54">
        <v>97.892288</v>
      </c>
      <c r="C24" s="57">
        <v>63.41739499999999</v>
      </c>
      <c r="D24" s="55">
        <f t="shared" si="2"/>
        <v>-0.35217169507775736</v>
      </c>
    </row>
    <row r="25" spans="1:4" ht="15" customHeight="1">
      <c r="A25" s="53" t="s">
        <v>18</v>
      </c>
      <c r="B25" s="54"/>
      <c r="C25" s="54">
        <v>0</v>
      </c>
      <c r="D25" s="55"/>
    </row>
    <row r="26" spans="1:4" ht="15" customHeight="1">
      <c r="A26" s="53" t="s">
        <v>19</v>
      </c>
      <c r="B26" s="54">
        <f>B22-B23-B24</f>
        <v>3604.544</v>
      </c>
      <c r="C26" s="54">
        <f>C22-C23-C24</f>
        <v>2917.769505</v>
      </c>
      <c r="D26" s="55">
        <f t="shared" si="2"/>
        <v>-0.1905302016010901</v>
      </c>
    </row>
    <row r="27" spans="1:4" ht="15" customHeight="1">
      <c r="A27" s="53" t="s">
        <v>24</v>
      </c>
      <c r="B27" s="54">
        <v>2152.545349</v>
      </c>
      <c r="C27" s="54">
        <v>0</v>
      </c>
      <c r="D27" s="61" t="s">
        <v>25</v>
      </c>
    </row>
    <row r="28" spans="1:4" ht="15" customHeight="1">
      <c r="A28" s="53" t="s">
        <v>16</v>
      </c>
      <c r="B28" s="54">
        <v>2060.6059579999996</v>
      </c>
      <c r="C28" s="54">
        <v>0</v>
      </c>
      <c r="D28" s="62"/>
    </row>
    <row r="29" spans="1:4" ht="15" customHeight="1">
      <c r="A29" s="53" t="s">
        <v>17</v>
      </c>
      <c r="B29" s="54">
        <v>90.640732</v>
      </c>
      <c r="C29" s="54">
        <v>0</v>
      </c>
      <c r="D29" s="62"/>
    </row>
    <row r="30" spans="1:4" ht="15" customHeight="1">
      <c r="A30" s="53" t="s">
        <v>18</v>
      </c>
      <c r="B30" s="54"/>
      <c r="C30" s="54">
        <v>0</v>
      </c>
      <c r="D30" s="62"/>
    </row>
    <row r="31" spans="1:4" ht="15" customHeight="1">
      <c r="A31" s="53" t="s">
        <v>19</v>
      </c>
      <c r="B31" s="54">
        <f>B27-B28-B29</f>
        <v>1.2986590000003417</v>
      </c>
      <c r="C31" s="54">
        <v>0</v>
      </c>
      <c r="D31" s="63"/>
    </row>
    <row r="32" spans="1:4" ht="15" customHeight="1">
      <c r="A32" s="53" t="s">
        <v>26</v>
      </c>
      <c r="B32" s="54">
        <v>10144</v>
      </c>
      <c r="C32" s="57">
        <v>11432.203833</v>
      </c>
      <c r="D32" s="55">
        <f>(C32-B32)/B32</f>
        <v>0.1269917027799684</v>
      </c>
    </row>
    <row r="33" spans="1:4" ht="15" customHeight="1">
      <c r="A33" s="53" t="s">
        <v>16</v>
      </c>
      <c r="B33" s="54">
        <v>2805</v>
      </c>
      <c r="C33" s="57">
        <v>3372.345</v>
      </c>
      <c r="D33" s="55">
        <f aca="true" t="shared" si="3" ref="D33:D46">(C33-B33)/B33</f>
        <v>0.20226203208556143</v>
      </c>
    </row>
    <row r="34" spans="1:4" ht="15" customHeight="1">
      <c r="A34" s="53" t="s">
        <v>17</v>
      </c>
      <c r="B34" s="54">
        <v>220</v>
      </c>
      <c r="C34" s="57">
        <v>299.451802</v>
      </c>
      <c r="D34" s="55">
        <f t="shared" si="3"/>
        <v>0.36114455454545447</v>
      </c>
    </row>
    <row r="35" spans="1:4" ht="15" customHeight="1">
      <c r="A35" s="53" t="s">
        <v>18</v>
      </c>
      <c r="B35" s="54">
        <v>7088</v>
      </c>
      <c r="C35" s="57">
        <v>7702.0785</v>
      </c>
      <c r="D35" s="55">
        <f t="shared" si="3"/>
        <v>0.08663635722347625</v>
      </c>
    </row>
    <row r="36" spans="1:4" ht="15" customHeight="1">
      <c r="A36" s="53" t="s">
        <v>19</v>
      </c>
      <c r="B36" s="54">
        <f>B32-B33-B34-B35</f>
        <v>31</v>
      </c>
      <c r="C36" s="54">
        <f>C32-C33-C34-C35</f>
        <v>58.32853100000102</v>
      </c>
      <c r="D36" s="55">
        <f t="shared" si="3"/>
        <v>0.8815655161290652</v>
      </c>
    </row>
    <row r="37" spans="1:4" ht="15" customHeight="1">
      <c r="A37" s="53" t="s">
        <v>27</v>
      </c>
      <c r="B37" s="54">
        <v>43668.7439</v>
      </c>
      <c r="C37" s="57">
        <v>47378.835873</v>
      </c>
      <c r="D37" s="55">
        <f t="shared" si="3"/>
        <v>0.08495989675123222</v>
      </c>
    </row>
    <row r="38" spans="1:4" ht="15" customHeight="1">
      <c r="A38" s="53" t="s">
        <v>16</v>
      </c>
      <c r="B38" s="54">
        <v>14802.996</v>
      </c>
      <c r="C38" s="57">
        <v>14529.357</v>
      </c>
      <c r="D38" s="55">
        <f t="shared" si="3"/>
        <v>-0.018485379581268495</v>
      </c>
    </row>
    <row r="39" spans="1:4" ht="15" customHeight="1">
      <c r="A39" s="53" t="s">
        <v>17</v>
      </c>
      <c r="B39" s="54">
        <v>331.76342999999997</v>
      </c>
      <c r="C39" s="57">
        <v>258.086873</v>
      </c>
      <c r="D39" s="55">
        <f t="shared" si="3"/>
        <v>-0.22207558259208965</v>
      </c>
    </row>
    <row r="40" spans="1:4" ht="15" customHeight="1">
      <c r="A40" s="53" t="s">
        <v>18</v>
      </c>
      <c r="B40" s="54">
        <v>27835</v>
      </c>
      <c r="C40" s="57">
        <v>32591.392</v>
      </c>
      <c r="D40" s="55">
        <f t="shared" si="3"/>
        <v>0.17087810310759835</v>
      </c>
    </row>
    <row r="41" spans="1:4" ht="15" customHeight="1">
      <c r="A41" s="53" t="s">
        <v>19</v>
      </c>
      <c r="B41" s="54">
        <f>B37-B38-B39-B40</f>
        <v>698.9844700000031</v>
      </c>
      <c r="C41" s="54">
        <f>C37-C38-C39-C40</f>
        <v>0</v>
      </c>
      <c r="D41" s="55">
        <f t="shared" si="3"/>
        <v>-1</v>
      </c>
    </row>
    <row r="42" spans="1:4" ht="15" customHeight="1">
      <c r="A42" s="53" t="s">
        <v>28</v>
      </c>
      <c r="B42" s="54">
        <v>120707</v>
      </c>
      <c r="C42" s="57">
        <v>115287.235544</v>
      </c>
      <c r="D42" s="55">
        <f t="shared" si="3"/>
        <v>-0.044900166982859355</v>
      </c>
    </row>
    <row r="43" spans="1:4" ht="15" customHeight="1">
      <c r="A43" s="53" t="s">
        <v>16</v>
      </c>
      <c r="B43" s="59">
        <v>95665</v>
      </c>
      <c r="C43" s="57">
        <v>92056.599791</v>
      </c>
      <c r="D43" s="55">
        <f t="shared" si="3"/>
        <v>-0.03771912621125803</v>
      </c>
    </row>
    <row r="44" spans="1:4" ht="15" customHeight="1">
      <c r="A44" s="53" t="s">
        <v>17</v>
      </c>
      <c r="B44" s="59">
        <v>381</v>
      </c>
      <c r="C44" s="57">
        <v>278.542269</v>
      </c>
      <c r="D44" s="55">
        <f t="shared" si="3"/>
        <v>-0.2689179291338583</v>
      </c>
    </row>
    <row r="45" spans="1:4" ht="15" customHeight="1">
      <c r="A45" s="53" t="s">
        <v>18</v>
      </c>
      <c r="B45" s="59">
        <v>23996</v>
      </c>
      <c r="C45" s="57">
        <v>22433</v>
      </c>
      <c r="D45" s="55">
        <f t="shared" si="3"/>
        <v>-0.065135855975996</v>
      </c>
    </row>
    <row r="46" spans="1:4" ht="15" customHeight="1">
      <c r="A46" s="65" t="s">
        <v>19</v>
      </c>
      <c r="B46" s="66">
        <f>B42-B43-B44-B45</f>
        <v>665</v>
      </c>
      <c r="C46" s="66">
        <f>C42-C43-C44-C45</f>
        <v>519.0934839999936</v>
      </c>
      <c r="D46" s="67">
        <f t="shared" si="3"/>
        <v>-0.2194082947368517</v>
      </c>
    </row>
  </sheetData>
  <sheetProtection/>
  <mergeCells count="2">
    <mergeCell ref="A1:D1"/>
    <mergeCell ref="D27:D31"/>
  </mergeCells>
  <printOptions horizontalCentered="1"/>
  <pageMargins left="0.31" right="0.31" top="0.75" bottom="0.75" header="0.31" footer="0.31"/>
  <pageSetup fitToHeight="1" fitToWidth="1"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30"/>
  <sheetViews>
    <sheetView workbookViewId="0" topLeftCell="A1">
      <selection activeCell="C5" sqref="C5"/>
    </sheetView>
  </sheetViews>
  <sheetFormatPr defaultColWidth="9.00390625" defaultRowHeight="14.25"/>
  <cols>
    <col min="1" max="1" width="34.25390625" style="30" customWidth="1"/>
    <col min="2" max="2" width="17.25390625" style="30" customWidth="1"/>
    <col min="3" max="3" width="17.25390625" style="83" customWidth="1"/>
    <col min="4" max="4" width="14.50390625" style="30" customWidth="1"/>
    <col min="5" max="16384" width="9.00390625" style="31" customWidth="1"/>
  </cols>
  <sheetData>
    <row r="1" spans="1:4" ht="48" customHeight="1">
      <c r="A1" s="5" t="s">
        <v>29</v>
      </c>
      <c r="B1" s="5"/>
      <c r="C1" s="5"/>
      <c r="D1" s="5"/>
    </row>
    <row r="2" spans="1:4" ht="20.25" customHeight="1">
      <c r="A2" s="6"/>
      <c r="B2" s="6"/>
      <c r="C2" s="84"/>
      <c r="D2" s="8" t="s">
        <v>10</v>
      </c>
    </row>
    <row r="3" spans="1:4" s="29" customFormat="1" ht="48.75" customHeight="1">
      <c r="A3" s="9" t="s">
        <v>11</v>
      </c>
      <c r="B3" s="9" t="s">
        <v>12</v>
      </c>
      <c r="C3" s="85" t="s">
        <v>13</v>
      </c>
      <c r="D3" s="12" t="s">
        <v>14</v>
      </c>
    </row>
    <row r="4" spans="1:4" ht="24" customHeight="1">
      <c r="A4" s="69" t="s">
        <v>30</v>
      </c>
      <c r="B4" s="51">
        <f aca="true" t="shared" si="0" ref="B4:C6">B7+B10+B13+B16+B19+B22+B25+B28</f>
        <v>329542.378366</v>
      </c>
      <c r="C4" s="51">
        <f t="shared" si="0"/>
        <v>371309.027634</v>
      </c>
      <c r="D4" s="35">
        <f>(C4-B4)/B4</f>
        <v>0.12674136017071722</v>
      </c>
    </row>
    <row r="5" spans="1:4" ht="24" customHeight="1">
      <c r="A5" s="71" t="s">
        <v>31</v>
      </c>
      <c r="B5" s="54">
        <f t="shared" si="0"/>
        <v>253210.961056</v>
      </c>
      <c r="C5" s="54">
        <f t="shared" si="0"/>
        <v>239485.409253</v>
      </c>
      <c r="D5" s="38">
        <f aca="true" t="shared" si="1" ref="D5:D30">(C5-B5)/B5</f>
        <v>-0.054205993870717444</v>
      </c>
    </row>
    <row r="6" spans="1:4" ht="24" customHeight="1">
      <c r="A6" s="71" t="s">
        <v>32</v>
      </c>
      <c r="B6" s="54">
        <f t="shared" si="0"/>
        <v>76331.41730999999</v>
      </c>
      <c r="C6" s="54">
        <f t="shared" si="0"/>
        <v>131823.618381</v>
      </c>
      <c r="D6" s="38">
        <f t="shared" si="1"/>
        <v>0.7269903144288941</v>
      </c>
    </row>
    <row r="7" spans="1:4" ht="24" customHeight="1">
      <c r="A7" s="71" t="s">
        <v>33</v>
      </c>
      <c r="B7" s="54">
        <v>110288.95737999999</v>
      </c>
      <c r="C7" s="54">
        <v>172026.020675</v>
      </c>
      <c r="D7" s="38">
        <f t="shared" si="1"/>
        <v>0.5597755637700454</v>
      </c>
    </row>
    <row r="8" spans="1:4" ht="24" customHeight="1">
      <c r="A8" s="71" t="s">
        <v>34</v>
      </c>
      <c r="B8" s="54">
        <v>47623.830593</v>
      </c>
      <c r="C8" s="54">
        <v>50186.457995</v>
      </c>
      <c r="D8" s="38">
        <f t="shared" si="1"/>
        <v>0.053809770656639846</v>
      </c>
    </row>
    <row r="9" spans="1:4" ht="24" customHeight="1">
      <c r="A9" s="71" t="s">
        <v>32</v>
      </c>
      <c r="B9" s="56">
        <f>B7-B8</f>
        <v>62665.126786999994</v>
      </c>
      <c r="C9" s="56">
        <f>C7-C8</f>
        <v>121839.56268</v>
      </c>
      <c r="D9" s="38">
        <f t="shared" si="1"/>
        <v>0.9442961169477098</v>
      </c>
    </row>
    <row r="10" spans="1:4" ht="24" customHeight="1">
      <c r="A10" s="71" t="s">
        <v>35</v>
      </c>
      <c r="B10" s="58">
        <v>3722.798383</v>
      </c>
      <c r="C10" s="58">
        <v>5085.334259</v>
      </c>
      <c r="D10" s="38">
        <f t="shared" si="1"/>
        <v>0.3659977618508599</v>
      </c>
    </row>
    <row r="11" spans="1:4" ht="24" customHeight="1">
      <c r="A11" s="71" t="s">
        <v>36</v>
      </c>
      <c r="B11" s="58">
        <v>430.42309000000006</v>
      </c>
      <c r="C11" s="58">
        <v>385.24812000000003</v>
      </c>
      <c r="D11" s="38">
        <f t="shared" si="1"/>
        <v>-0.10495480156512985</v>
      </c>
    </row>
    <row r="12" spans="1:4" ht="24" customHeight="1">
      <c r="A12" s="71" t="s">
        <v>32</v>
      </c>
      <c r="B12" s="59">
        <f>B10-B11</f>
        <v>3292.3752929999996</v>
      </c>
      <c r="C12" s="59">
        <f>C10-C11</f>
        <v>4700.086139</v>
      </c>
      <c r="D12" s="38">
        <f t="shared" si="1"/>
        <v>0.42756694505421944</v>
      </c>
    </row>
    <row r="13" spans="1:4" ht="24" customHeight="1">
      <c r="A13" s="71" t="s">
        <v>37</v>
      </c>
      <c r="B13" s="59">
        <v>41729.833473</v>
      </c>
      <c r="C13" s="59">
        <v>33880.146354000004</v>
      </c>
      <c r="D13" s="38">
        <f t="shared" si="1"/>
        <v>-0.1881073195290581</v>
      </c>
    </row>
    <row r="14" spans="1:4" ht="24" customHeight="1">
      <c r="A14" s="71" t="s">
        <v>38</v>
      </c>
      <c r="B14" s="59">
        <v>41184.132014999996</v>
      </c>
      <c r="C14" s="59">
        <v>33773.806864</v>
      </c>
      <c r="D14" s="38">
        <f t="shared" si="1"/>
        <v>-0.17993156073560138</v>
      </c>
    </row>
    <row r="15" spans="1:4" ht="24" customHeight="1">
      <c r="A15" s="71" t="s">
        <v>32</v>
      </c>
      <c r="B15" s="59">
        <f>B13-B14</f>
        <v>545.7014580000032</v>
      </c>
      <c r="C15" s="59">
        <f>C13-C14</f>
        <v>106.33949000000575</v>
      </c>
      <c r="D15" s="38">
        <f t="shared" si="1"/>
        <v>-0.8051324795983866</v>
      </c>
    </row>
    <row r="16" spans="1:4" ht="24" customHeight="1">
      <c r="A16" s="71" t="s">
        <v>39</v>
      </c>
      <c r="B16" s="60">
        <v>6075.827926</v>
      </c>
      <c r="C16" s="60">
        <v>5590.060861999999</v>
      </c>
      <c r="D16" s="38">
        <f t="shared" si="1"/>
        <v>-0.07995076060684352</v>
      </c>
    </row>
    <row r="17" spans="1:4" ht="24" customHeight="1">
      <c r="A17" s="71" t="s">
        <v>40</v>
      </c>
      <c r="B17" s="59">
        <v>2393.6031989999997</v>
      </c>
      <c r="C17" s="59">
        <v>2278.288977</v>
      </c>
      <c r="D17" s="38">
        <f t="shared" si="1"/>
        <v>-0.04817599761237599</v>
      </c>
    </row>
    <row r="18" spans="1:4" ht="24" customHeight="1">
      <c r="A18" s="71" t="s">
        <v>32</v>
      </c>
      <c r="B18" s="59">
        <f>B16-B17</f>
        <v>3682.2247270000003</v>
      </c>
      <c r="C18" s="59">
        <f>C16-C17</f>
        <v>3311.771884999999</v>
      </c>
      <c r="D18" s="38">
        <f t="shared" si="1"/>
        <v>-0.10060571243347718</v>
      </c>
    </row>
    <row r="19" spans="1:4" ht="24" customHeight="1">
      <c r="A19" s="71" t="s">
        <v>41</v>
      </c>
      <c r="B19" s="54">
        <v>1298.643045</v>
      </c>
      <c r="C19" s="54">
        <v>0</v>
      </c>
      <c r="D19" s="42" t="s">
        <v>42</v>
      </c>
    </row>
    <row r="20" spans="1:4" ht="24" customHeight="1">
      <c r="A20" s="71" t="s">
        <v>43</v>
      </c>
      <c r="B20" s="54">
        <v>1299</v>
      </c>
      <c r="C20" s="54">
        <v>0</v>
      </c>
      <c r="D20" s="42"/>
    </row>
    <row r="21" spans="1:4" ht="24" customHeight="1">
      <c r="A21" s="71" t="s">
        <v>32</v>
      </c>
      <c r="B21" s="54">
        <f>B19-B20</f>
        <v>-0.3569549999999708</v>
      </c>
      <c r="C21" s="54">
        <v>0</v>
      </c>
      <c r="D21" s="42"/>
    </row>
    <row r="22" spans="1:4" ht="24" customHeight="1">
      <c r="A22" s="71" t="s">
        <v>44</v>
      </c>
      <c r="B22" s="54">
        <v>6695</v>
      </c>
      <c r="C22" s="54">
        <v>7111.060176000001</v>
      </c>
      <c r="D22" s="38">
        <f t="shared" si="1"/>
        <v>0.06214491053024658</v>
      </c>
    </row>
    <row r="23" spans="1:4" ht="24" customHeight="1">
      <c r="A23" s="71" t="s">
        <v>34</v>
      </c>
      <c r="B23" s="54">
        <v>6450</v>
      </c>
      <c r="C23" s="54">
        <v>7097.408520999999</v>
      </c>
      <c r="D23" s="38">
        <f t="shared" si="1"/>
        <v>0.10037341410852704</v>
      </c>
    </row>
    <row r="24" spans="1:4" ht="24" customHeight="1">
      <c r="A24" s="71" t="s">
        <v>45</v>
      </c>
      <c r="B24" s="54">
        <f>B22-B23</f>
        <v>245</v>
      </c>
      <c r="C24" s="54">
        <f>C22-C23</f>
        <v>13.651655000001483</v>
      </c>
      <c r="D24" s="38">
        <f t="shared" si="1"/>
        <v>-0.9442789591836674</v>
      </c>
    </row>
    <row r="25" spans="1:4" ht="24" customHeight="1">
      <c r="A25" s="71" t="s">
        <v>46</v>
      </c>
      <c r="B25" s="54">
        <v>46547.318158999995</v>
      </c>
      <c r="C25" s="54">
        <v>34419.256623</v>
      </c>
      <c r="D25" s="38">
        <f t="shared" si="1"/>
        <v>-0.26055338987677024</v>
      </c>
    </row>
    <row r="26" spans="1:4" ht="24" customHeight="1">
      <c r="A26" s="71" t="s">
        <v>38</v>
      </c>
      <c r="B26" s="54">
        <v>40663.972159</v>
      </c>
      <c r="C26" s="54">
        <v>33065.831223</v>
      </c>
      <c r="D26" s="38">
        <f t="shared" si="1"/>
        <v>-0.1868519117190653</v>
      </c>
    </row>
    <row r="27" spans="1:4" ht="24" customHeight="1">
      <c r="A27" s="71" t="s">
        <v>32</v>
      </c>
      <c r="B27" s="54">
        <f>B25-B26</f>
        <v>5883.345999999998</v>
      </c>
      <c r="C27" s="54">
        <f>C25-C26</f>
        <v>1353.4254</v>
      </c>
      <c r="D27" s="38">
        <f t="shared" si="1"/>
        <v>-0.7699565179406411</v>
      </c>
    </row>
    <row r="28" spans="1:4" ht="24" customHeight="1">
      <c r="A28" s="71" t="s">
        <v>47</v>
      </c>
      <c r="B28" s="54">
        <v>113184</v>
      </c>
      <c r="C28" s="54">
        <v>113197.148685</v>
      </c>
      <c r="D28" s="38">
        <f t="shared" si="1"/>
        <v>0.00011617088104319372</v>
      </c>
    </row>
    <row r="29" spans="1:4" ht="24" customHeight="1">
      <c r="A29" s="71" t="s">
        <v>38</v>
      </c>
      <c r="B29" s="54">
        <v>113166</v>
      </c>
      <c r="C29" s="54">
        <v>112698.367553</v>
      </c>
      <c r="D29" s="38">
        <f t="shared" si="1"/>
        <v>-0.004132269824859024</v>
      </c>
    </row>
    <row r="30" spans="1:4" ht="24" customHeight="1">
      <c r="A30" s="86" t="s">
        <v>32</v>
      </c>
      <c r="B30" s="87">
        <f>B28-B29</f>
        <v>18</v>
      </c>
      <c r="C30" s="87">
        <f>C28-C29</f>
        <v>498.78113199998916</v>
      </c>
      <c r="D30" s="44">
        <f t="shared" si="1"/>
        <v>26.710062888888288</v>
      </c>
    </row>
  </sheetData>
  <sheetProtection/>
  <mergeCells count="2">
    <mergeCell ref="A1:D1"/>
    <mergeCell ref="D19:D21"/>
  </mergeCells>
  <printOptions horizontalCentered="1"/>
  <pageMargins left="0.51" right="0.51" top="0.75" bottom="0.75" header="0.31" footer="0.31"/>
  <pageSetup fitToWidth="0" fitToHeight="1" horizontalDpi="600" verticalDpi="6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1"/>
  <sheetViews>
    <sheetView workbookViewId="0" topLeftCell="A1">
      <selection activeCell="C9" sqref="C9"/>
    </sheetView>
  </sheetViews>
  <sheetFormatPr defaultColWidth="9.00390625" defaultRowHeight="14.25"/>
  <cols>
    <col min="1" max="1" width="38.625" style="3" customWidth="1"/>
    <col min="2" max="2" width="14.75390625" style="3" customWidth="1"/>
    <col min="3" max="3" width="18.375" style="4" customWidth="1"/>
    <col min="4" max="4" width="14.75390625" style="3" customWidth="1"/>
    <col min="5" max="16384" width="9.00390625" style="3" customWidth="1"/>
  </cols>
  <sheetData>
    <row r="1" spans="1:4" ht="57" customHeight="1">
      <c r="A1" s="5" t="s">
        <v>48</v>
      </c>
      <c r="B1" s="5"/>
      <c r="C1" s="5"/>
      <c r="D1" s="5"/>
    </row>
    <row r="2" spans="1:4" ht="20.25" customHeight="1">
      <c r="A2" s="6"/>
      <c r="B2" s="6"/>
      <c r="C2" s="7"/>
      <c r="D2" s="8" t="s">
        <v>10</v>
      </c>
    </row>
    <row r="3" spans="1:4" s="1" customFormat="1" ht="55.5" customHeight="1">
      <c r="A3" s="9" t="s">
        <v>11</v>
      </c>
      <c r="B3" s="9" t="s">
        <v>49</v>
      </c>
      <c r="C3" s="68" t="s">
        <v>50</v>
      </c>
      <c r="D3" s="12" t="s">
        <v>14</v>
      </c>
    </row>
    <row r="4" spans="1:4" s="2" customFormat="1" ht="34.5" customHeight="1">
      <c r="A4" s="69" t="s">
        <v>51</v>
      </c>
      <c r="B4" s="70">
        <f>SUM(B5:B12)</f>
        <v>30535.781788999997</v>
      </c>
      <c r="C4" s="70">
        <f>SUM(C5:C12)</f>
        <v>5148.385625000002</v>
      </c>
      <c r="D4" s="35">
        <f>(C4-B4)/B4</f>
        <v>-0.8313982703775208</v>
      </c>
    </row>
    <row r="5" spans="1:4" s="2" customFormat="1" ht="34.5" customHeight="1">
      <c r="A5" s="71" t="s">
        <v>52</v>
      </c>
      <c r="B5" s="72">
        <v>5562.371126</v>
      </c>
      <c r="C5" s="73">
        <v>-36493.592719</v>
      </c>
      <c r="D5" s="38">
        <f aca="true" t="shared" si="0" ref="D5:D13">(C5-B5)/B5</f>
        <v>-7.560797884991754</v>
      </c>
    </row>
    <row r="6" spans="1:4" s="2" customFormat="1" ht="34.5" customHeight="1">
      <c r="A6" s="71" t="s">
        <v>53</v>
      </c>
      <c r="B6" s="72">
        <v>2144.658211</v>
      </c>
      <c r="C6" s="73">
        <v>1765.796728</v>
      </c>
      <c r="D6" s="38">
        <f t="shared" si="0"/>
        <v>-0.17665354836346925</v>
      </c>
    </row>
    <row r="7" spans="1:4" s="2" customFormat="1" ht="34.5" customHeight="1">
      <c r="A7" s="71" t="s">
        <v>54</v>
      </c>
      <c r="B7" s="72">
        <v>13959.031544</v>
      </c>
      <c r="C7" s="73">
        <v>21564.507881</v>
      </c>
      <c r="D7" s="38">
        <f t="shared" si="0"/>
        <v>0.5448426929208465</v>
      </c>
    </row>
    <row r="8" spans="1:4" s="2" customFormat="1" ht="34.5" customHeight="1">
      <c r="A8" s="71" t="s">
        <v>55</v>
      </c>
      <c r="B8" s="73">
        <v>-78.607137</v>
      </c>
      <c r="C8" s="73">
        <v>-1060.136031</v>
      </c>
      <c r="D8" s="38">
        <f t="shared" si="0"/>
        <v>12.486511167554672</v>
      </c>
    </row>
    <row r="9" spans="1:4" s="2" customFormat="1" ht="34.5" customHeight="1">
      <c r="A9" s="71" t="s">
        <v>56</v>
      </c>
      <c r="B9" s="74">
        <v>853.902304</v>
      </c>
      <c r="C9" s="75">
        <v>0</v>
      </c>
      <c r="D9" s="38"/>
    </row>
    <row r="10" spans="1:4" s="2" customFormat="1" ht="34.5" customHeight="1">
      <c r="A10" s="71" t="s">
        <v>57</v>
      </c>
      <c r="B10" s="76">
        <v>3449</v>
      </c>
      <c r="C10" s="77">
        <v>4321.143657</v>
      </c>
      <c r="D10" s="38">
        <f t="shared" si="0"/>
        <v>0.252868558132792</v>
      </c>
    </row>
    <row r="11" spans="1:4" s="2" customFormat="1" ht="34.5" customHeight="1">
      <c r="A11" s="71" t="s">
        <v>58</v>
      </c>
      <c r="B11" s="76">
        <v>-2878.574259</v>
      </c>
      <c r="C11" s="77">
        <v>12959.57925</v>
      </c>
      <c r="D11" s="38">
        <f t="shared" si="0"/>
        <v>-5.502082657579965</v>
      </c>
    </row>
    <row r="12" spans="1:4" s="2" customFormat="1" ht="34.5" customHeight="1">
      <c r="A12" s="71" t="s">
        <v>59</v>
      </c>
      <c r="B12" s="78">
        <v>7524</v>
      </c>
      <c r="C12" s="79">
        <v>2091.086859</v>
      </c>
      <c r="D12" s="38">
        <f t="shared" si="0"/>
        <v>-0.7220777699362041</v>
      </c>
    </row>
    <row r="13" spans="1:4" s="2" customFormat="1" ht="34.5" customHeight="1">
      <c r="A13" s="69" t="s">
        <v>60</v>
      </c>
      <c r="B13" s="79">
        <f>SUM(B14:B21)</f>
        <v>221790.927143</v>
      </c>
      <c r="C13" s="79">
        <f>SUM(C14:C21)</f>
        <v>226939.989593</v>
      </c>
      <c r="D13" s="38">
        <f t="shared" si="0"/>
        <v>0.023215838971988843</v>
      </c>
    </row>
    <row r="14" spans="1:4" s="2" customFormat="1" ht="34.5" customHeight="1">
      <c r="A14" s="71" t="s">
        <v>61</v>
      </c>
      <c r="B14" s="79">
        <v>45118.404572</v>
      </c>
      <c r="C14" s="79">
        <v>8624.811853</v>
      </c>
      <c r="D14" s="38">
        <f aca="true" t="shared" si="1" ref="D14:D21">(C14-B14)/B14</f>
        <v>-0.8088404956953539</v>
      </c>
    </row>
    <row r="15" spans="1:4" s="2" customFormat="1" ht="34.5" customHeight="1">
      <c r="A15" s="71" t="s">
        <v>62</v>
      </c>
      <c r="B15" s="79">
        <v>12179.876038</v>
      </c>
      <c r="C15" s="79">
        <v>13945.672766</v>
      </c>
      <c r="D15" s="38">
        <f t="shared" si="1"/>
        <v>0.14497657632071864</v>
      </c>
    </row>
    <row r="16" spans="1:4" s="2" customFormat="1" ht="34.5" customHeight="1">
      <c r="A16" s="71" t="s">
        <v>63</v>
      </c>
      <c r="B16" s="80">
        <v>68656.92704</v>
      </c>
      <c r="C16" s="80">
        <v>95350.078455</v>
      </c>
      <c r="D16" s="38">
        <f t="shared" si="1"/>
        <v>0.38879036050431426</v>
      </c>
    </row>
    <row r="17" spans="1:4" s="2" customFormat="1" ht="34.5" customHeight="1">
      <c r="A17" s="71" t="s">
        <v>64</v>
      </c>
      <c r="B17" s="79">
        <v>5133.112713</v>
      </c>
      <c r="C17" s="79">
        <v>4072.976682</v>
      </c>
      <c r="D17" s="38">
        <f t="shared" si="1"/>
        <v>-0.2065288822345796</v>
      </c>
    </row>
    <row r="18" spans="1:4" s="2" customFormat="1" ht="34.5" customHeight="1">
      <c r="A18" s="71" t="s">
        <v>65</v>
      </c>
      <c r="B18" s="79">
        <v>5127.643534000001</v>
      </c>
      <c r="C18" s="79">
        <v>0</v>
      </c>
      <c r="D18" s="38"/>
    </row>
    <row r="19" spans="1:4" s="2" customFormat="1" ht="34.5" customHeight="1">
      <c r="A19" s="71" t="s">
        <v>66</v>
      </c>
      <c r="B19" s="73">
        <v>26791</v>
      </c>
      <c r="C19" s="73">
        <v>31112.191751</v>
      </c>
      <c r="D19" s="38">
        <f t="shared" si="1"/>
        <v>0.16129266361837924</v>
      </c>
    </row>
    <row r="20" spans="1:4" s="2" customFormat="1" ht="34.5" customHeight="1">
      <c r="A20" s="71" t="s">
        <v>67</v>
      </c>
      <c r="B20" s="73">
        <v>29415.963246</v>
      </c>
      <c r="C20" s="73">
        <v>42375.542495999995</v>
      </c>
      <c r="D20" s="38">
        <f t="shared" si="1"/>
        <v>0.4405628039993641</v>
      </c>
    </row>
    <row r="21" spans="1:4" s="2" customFormat="1" ht="34.5" customHeight="1">
      <c r="A21" s="25" t="s">
        <v>68</v>
      </c>
      <c r="B21" s="81">
        <v>29368</v>
      </c>
      <c r="C21" s="82">
        <v>31458.715589999996</v>
      </c>
      <c r="D21" s="44">
        <f t="shared" si="1"/>
        <v>0.07119026116861878</v>
      </c>
    </row>
  </sheetData>
  <sheetProtection/>
  <mergeCells count="1">
    <mergeCell ref="A1:D1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workbookViewId="0" topLeftCell="A1">
      <selection activeCell="G29" sqref="G29"/>
    </sheetView>
  </sheetViews>
  <sheetFormatPr defaultColWidth="9.00390625" defaultRowHeight="14.25"/>
  <cols>
    <col min="1" max="1" width="33.875" style="30" bestFit="1" customWidth="1"/>
    <col min="2" max="2" width="16.375" style="30" customWidth="1"/>
    <col min="3" max="3" width="16.375" style="45" customWidth="1"/>
    <col min="4" max="4" width="14.125" style="30" customWidth="1"/>
    <col min="5" max="16384" width="9.00390625" style="30" customWidth="1"/>
  </cols>
  <sheetData>
    <row r="1" spans="1:4" ht="49.5" customHeight="1">
      <c r="A1" s="5" t="s">
        <v>69</v>
      </c>
      <c r="B1" s="5"/>
      <c r="C1" s="5"/>
      <c r="D1" s="5"/>
    </row>
    <row r="2" spans="1:4" ht="22.5" customHeight="1">
      <c r="A2" s="6"/>
      <c r="B2" s="6"/>
      <c r="C2" s="7"/>
      <c r="D2" s="8" t="s">
        <v>10</v>
      </c>
    </row>
    <row r="3" spans="1:4" ht="49.5" customHeight="1">
      <c r="A3" s="46" t="s">
        <v>11</v>
      </c>
      <c r="B3" s="47" t="s">
        <v>12</v>
      </c>
      <c r="C3" s="48" t="s">
        <v>13</v>
      </c>
      <c r="D3" s="49" t="s">
        <v>14</v>
      </c>
    </row>
    <row r="4" spans="1:4" ht="15.75" customHeight="1">
      <c r="A4" s="50" t="s">
        <v>15</v>
      </c>
      <c r="B4" s="51">
        <f aca="true" t="shared" si="0" ref="B4:C6">B9+B14+B18+B22+B27+B32+B37+B42</f>
        <v>261475.160155</v>
      </c>
      <c r="C4" s="51">
        <f>C9+C14+C18+C22+C27+C32+C37+C42</f>
        <v>274627.973882</v>
      </c>
      <c r="D4" s="52">
        <f aca="true" t="shared" si="1" ref="D4:D11">(C4-B4)/B4</f>
        <v>0.050302345045713584</v>
      </c>
    </row>
    <row r="5" spans="1:4" ht="15.75" customHeight="1">
      <c r="A5" s="53" t="s">
        <v>16</v>
      </c>
      <c r="B5" s="54">
        <f t="shared" si="0"/>
        <v>140177.401991</v>
      </c>
      <c r="C5" s="54">
        <f t="shared" si="0"/>
        <v>127203.87915000001</v>
      </c>
      <c r="D5" s="55">
        <f t="shared" si="1"/>
        <v>-0.09255074396251788</v>
      </c>
    </row>
    <row r="6" spans="1:4" ht="15.75" customHeight="1">
      <c r="A6" s="53" t="s">
        <v>17</v>
      </c>
      <c r="B6" s="54">
        <f t="shared" si="0"/>
        <v>1995.941354</v>
      </c>
      <c r="C6" s="54">
        <f t="shared" si="0"/>
        <v>1855.4487499999998</v>
      </c>
      <c r="D6" s="55">
        <f t="shared" si="1"/>
        <v>-0.0703891443094977</v>
      </c>
    </row>
    <row r="7" spans="1:4" ht="15.75" customHeight="1">
      <c r="A7" s="53" t="s">
        <v>18</v>
      </c>
      <c r="B7" s="54">
        <f>B25+B30+B35+B40+B45</f>
        <v>40806</v>
      </c>
      <c r="C7" s="54">
        <f>C12+C25+C30+C35+C40+C45</f>
        <v>41328.392</v>
      </c>
      <c r="D7" s="55">
        <f t="shared" si="1"/>
        <v>0.012801842866245156</v>
      </c>
    </row>
    <row r="8" spans="1:4" ht="15.75" customHeight="1">
      <c r="A8" s="53" t="s">
        <v>19</v>
      </c>
      <c r="B8" s="54">
        <f>B13+B17+B21+B26+B31+B36+B41+B46</f>
        <v>78495.81680999999</v>
      </c>
      <c r="C8" s="54">
        <f>C13+C17+C21+C26+C31+C36+C41+C46</f>
        <v>104240.253982</v>
      </c>
      <c r="D8" s="55">
        <f t="shared" si="1"/>
        <v>0.32797209097543</v>
      </c>
    </row>
    <row r="9" spans="1:4" ht="15.75" customHeight="1">
      <c r="A9" s="53" t="s">
        <v>20</v>
      </c>
      <c r="B9" s="56">
        <v>115851.32850599999</v>
      </c>
      <c r="C9" s="57">
        <v>135532.427956</v>
      </c>
      <c r="D9" s="55">
        <f t="shared" si="1"/>
        <v>0.16988238032143685</v>
      </c>
    </row>
    <row r="10" spans="1:4" ht="15.75" customHeight="1">
      <c r="A10" s="53" t="s">
        <v>16</v>
      </c>
      <c r="B10" s="58">
        <v>43777.984198</v>
      </c>
      <c r="C10" s="57">
        <v>35945.386279000006</v>
      </c>
      <c r="D10" s="55">
        <f t="shared" si="1"/>
        <v>-0.17891636772434638</v>
      </c>
    </row>
    <row r="11" spans="1:4" ht="15.75" customHeight="1">
      <c r="A11" s="53" t="s">
        <v>17</v>
      </c>
      <c r="B11" s="58">
        <v>483.44224299999996</v>
      </c>
      <c r="C11" s="57">
        <v>314.493973</v>
      </c>
      <c r="D11" s="55">
        <f t="shared" si="1"/>
        <v>-0.34946939876745525</v>
      </c>
    </row>
    <row r="12" spans="1:4" ht="15.75" customHeight="1">
      <c r="A12" s="53" t="s">
        <v>18</v>
      </c>
      <c r="B12" s="58"/>
      <c r="C12" s="57">
        <v>1345</v>
      </c>
      <c r="D12" s="55"/>
    </row>
    <row r="13" spans="1:4" ht="15.75" customHeight="1">
      <c r="A13" s="53" t="s">
        <v>19</v>
      </c>
      <c r="B13" s="59">
        <f>B9-B10-B11</f>
        <v>71589.902065</v>
      </c>
      <c r="C13" s="59">
        <f>C9-C10-C11-C12</f>
        <v>97927.547704</v>
      </c>
      <c r="D13" s="55">
        <f aca="true" t="shared" si="2" ref="D13:D26">(C13-B13)/B13</f>
        <v>0.36789609818276814</v>
      </c>
    </row>
    <row r="14" spans="1:4" ht="15.75" customHeight="1">
      <c r="A14" s="53" t="s">
        <v>21</v>
      </c>
      <c r="B14" s="59">
        <v>5867.456593999999</v>
      </c>
      <c r="C14" s="57">
        <v>6851.1309870000005</v>
      </c>
      <c r="D14" s="55">
        <f t="shared" si="2"/>
        <v>0.1676491981220443</v>
      </c>
    </row>
    <row r="15" spans="1:4" ht="15.75" customHeight="1">
      <c r="A15" s="53" t="s">
        <v>16</v>
      </c>
      <c r="B15" s="59">
        <v>3554.074597</v>
      </c>
      <c r="C15" s="57">
        <v>3561.2182549999998</v>
      </c>
      <c r="D15" s="55">
        <f t="shared" si="2"/>
        <v>0.002009991013140223</v>
      </c>
    </row>
    <row r="16" spans="1:7" ht="15.75" customHeight="1">
      <c r="A16" s="53" t="s">
        <v>17</v>
      </c>
      <c r="B16" s="59">
        <v>169.42411</v>
      </c>
      <c r="C16" s="57">
        <v>153.66628899999998</v>
      </c>
      <c r="D16" s="55">
        <f t="shared" si="2"/>
        <v>-0.09300813797988984</v>
      </c>
      <c r="G16" s="30" t="s">
        <v>70</v>
      </c>
    </row>
    <row r="17" spans="1:4" ht="15.75" customHeight="1">
      <c r="A17" s="53" t="s">
        <v>19</v>
      </c>
      <c r="B17" s="60">
        <f>B14-B15-B16</f>
        <v>2143.9578869999996</v>
      </c>
      <c r="C17" s="60">
        <f>C14-C15-C16</f>
        <v>3136.246443000001</v>
      </c>
      <c r="D17" s="55">
        <f t="shared" si="2"/>
        <v>0.4628302458815981</v>
      </c>
    </row>
    <row r="18" spans="1:4" ht="15.75" customHeight="1">
      <c r="A18" s="53" t="s">
        <v>22</v>
      </c>
      <c r="B18" s="59">
        <v>55688.865017</v>
      </c>
      <c r="C18" s="57">
        <v>55445.654235</v>
      </c>
      <c r="D18" s="55">
        <f t="shared" si="2"/>
        <v>-0.004367314398053369</v>
      </c>
    </row>
    <row r="19" spans="1:4" ht="15.75" customHeight="1">
      <c r="A19" s="53" t="s">
        <v>16</v>
      </c>
      <c r="B19" s="59">
        <v>54628.956737</v>
      </c>
      <c r="C19" s="57">
        <v>54390.179685</v>
      </c>
      <c r="D19" s="55">
        <f t="shared" si="2"/>
        <v>-0.004370888009989669</v>
      </c>
    </row>
    <row r="20" spans="1:4" ht="15.75" customHeight="1">
      <c r="A20" s="53" t="s">
        <v>17</v>
      </c>
      <c r="B20" s="54">
        <v>720.778551</v>
      </c>
      <c r="C20" s="57">
        <v>1023.7842199999999</v>
      </c>
      <c r="D20" s="55">
        <f t="shared" si="2"/>
        <v>0.42038663411891664</v>
      </c>
    </row>
    <row r="21" spans="1:4" ht="15.75" customHeight="1">
      <c r="A21" s="53" t="s">
        <v>19</v>
      </c>
      <c r="B21" s="54">
        <f>B18-B19-B20</f>
        <v>339.129728999996</v>
      </c>
      <c r="C21" s="54">
        <f>C18-C19-C20</f>
        <v>31.690329999999108</v>
      </c>
      <c r="D21" s="55">
        <f t="shared" si="2"/>
        <v>-0.9065539606526225</v>
      </c>
    </row>
    <row r="22" spans="1:4" ht="15.75" customHeight="1">
      <c r="A22" s="53" t="s">
        <v>23</v>
      </c>
      <c r="B22" s="54">
        <v>5997.220789</v>
      </c>
      <c r="C22" s="57">
        <v>4529.924831</v>
      </c>
      <c r="D22" s="55">
        <f t="shared" si="2"/>
        <v>-0.24466265452345676</v>
      </c>
    </row>
    <row r="23" spans="1:4" ht="15.75" customHeight="1">
      <c r="A23" s="53" t="s">
        <v>16</v>
      </c>
      <c r="B23" s="54">
        <v>2294.784501</v>
      </c>
      <c r="C23" s="57">
        <v>1548.7379310000001</v>
      </c>
      <c r="D23" s="55">
        <f t="shared" si="2"/>
        <v>-0.3251052853437413</v>
      </c>
    </row>
    <row r="24" spans="1:4" ht="15.75" customHeight="1">
      <c r="A24" s="53" t="s">
        <v>17</v>
      </c>
      <c r="B24" s="54">
        <v>97.892288</v>
      </c>
      <c r="C24" s="57">
        <v>63.41739499999999</v>
      </c>
      <c r="D24" s="55">
        <f t="shared" si="2"/>
        <v>-0.35217169507775736</v>
      </c>
    </row>
    <row r="25" spans="1:4" ht="15.75" customHeight="1">
      <c r="A25" s="53" t="s">
        <v>18</v>
      </c>
      <c r="B25" s="54"/>
      <c r="C25" s="54">
        <v>0</v>
      </c>
      <c r="D25" s="55"/>
    </row>
    <row r="26" spans="1:4" ht="15.75" customHeight="1">
      <c r="A26" s="53" t="s">
        <v>19</v>
      </c>
      <c r="B26" s="54">
        <f>B22-B23-B24</f>
        <v>3604.544</v>
      </c>
      <c r="C26" s="54">
        <f>C22-C23-C24</f>
        <v>2917.769505</v>
      </c>
      <c r="D26" s="55">
        <f t="shared" si="2"/>
        <v>-0.1905302016010901</v>
      </c>
    </row>
    <row r="27" spans="1:4" ht="15.75" customHeight="1">
      <c r="A27" s="53" t="s">
        <v>24</v>
      </c>
      <c r="B27" s="54">
        <v>2152.545349</v>
      </c>
      <c r="C27" s="54">
        <v>0</v>
      </c>
      <c r="D27" s="61" t="s">
        <v>25</v>
      </c>
    </row>
    <row r="28" spans="1:4" ht="15.75" customHeight="1">
      <c r="A28" s="53" t="s">
        <v>16</v>
      </c>
      <c r="B28" s="54">
        <v>2060.6059579999996</v>
      </c>
      <c r="C28" s="54">
        <v>0</v>
      </c>
      <c r="D28" s="62"/>
    </row>
    <row r="29" spans="1:4" ht="15.75" customHeight="1">
      <c r="A29" s="53" t="s">
        <v>17</v>
      </c>
      <c r="B29" s="54">
        <v>90.640732</v>
      </c>
      <c r="C29" s="54">
        <v>0</v>
      </c>
      <c r="D29" s="62"/>
    </row>
    <row r="30" spans="1:4" ht="15.75" customHeight="1">
      <c r="A30" s="53" t="s">
        <v>18</v>
      </c>
      <c r="B30" s="54"/>
      <c r="C30" s="54">
        <v>0</v>
      </c>
      <c r="D30" s="62"/>
    </row>
    <row r="31" spans="1:4" ht="15.75" customHeight="1">
      <c r="A31" s="53" t="s">
        <v>19</v>
      </c>
      <c r="B31" s="54">
        <f>B27-B28-B29</f>
        <v>1.2986590000003417</v>
      </c>
      <c r="C31" s="54">
        <v>0</v>
      </c>
      <c r="D31" s="63"/>
    </row>
    <row r="32" spans="1:4" ht="15.75" customHeight="1">
      <c r="A32" s="53" t="s">
        <v>26</v>
      </c>
      <c r="B32" s="54"/>
      <c r="C32" s="57"/>
      <c r="D32" s="55"/>
    </row>
    <row r="33" spans="1:4" ht="15.75" customHeight="1">
      <c r="A33" s="53" t="s">
        <v>16</v>
      </c>
      <c r="B33" s="54"/>
      <c r="C33" s="57"/>
      <c r="D33" s="55"/>
    </row>
    <row r="34" spans="1:4" ht="15.75" customHeight="1">
      <c r="A34" s="53" t="s">
        <v>17</v>
      </c>
      <c r="B34" s="54"/>
      <c r="C34" s="57"/>
      <c r="D34" s="55"/>
    </row>
    <row r="35" spans="1:4" ht="15.75" customHeight="1">
      <c r="A35" s="53" t="s">
        <v>18</v>
      </c>
      <c r="B35" s="54"/>
      <c r="C35" s="57"/>
      <c r="D35" s="55"/>
    </row>
    <row r="36" spans="1:4" ht="15.75" customHeight="1">
      <c r="A36" s="53" t="s">
        <v>19</v>
      </c>
      <c r="B36" s="54"/>
      <c r="C36" s="54"/>
      <c r="D36" s="55"/>
    </row>
    <row r="37" spans="1:4" ht="15.75" customHeight="1">
      <c r="A37" s="53" t="s">
        <v>27</v>
      </c>
      <c r="B37" s="54">
        <v>43668.7439</v>
      </c>
      <c r="C37" s="57">
        <v>47378.835873</v>
      </c>
      <c r="D37" s="55">
        <f aca="true" t="shared" si="3" ref="D33:D46">(C37-B37)/B37</f>
        <v>0.08495989675123222</v>
      </c>
    </row>
    <row r="38" spans="1:4" ht="15.75" customHeight="1">
      <c r="A38" s="53" t="s">
        <v>16</v>
      </c>
      <c r="B38" s="54">
        <v>14802.996</v>
      </c>
      <c r="C38" s="57">
        <v>14529.357</v>
      </c>
      <c r="D38" s="55">
        <f t="shared" si="3"/>
        <v>-0.018485379581268495</v>
      </c>
    </row>
    <row r="39" spans="1:4" ht="15.75" customHeight="1">
      <c r="A39" s="53" t="s">
        <v>17</v>
      </c>
      <c r="B39" s="54">
        <v>331.76342999999997</v>
      </c>
      <c r="C39" s="57">
        <v>258.086873</v>
      </c>
      <c r="D39" s="55">
        <f t="shared" si="3"/>
        <v>-0.22207558259208965</v>
      </c>
    </row>
    <row r="40" spans="1:4" ht="15.75" customHeight="1">
      <c r="A40" s="53" t="s">
        <v>18</v>
      </c>
      <c r="B40" s="54">
        <v>27835</v>
      </c>
      <c r="C40" s="57">
        <v>32591.392</v>
      </c>
      <c r="D40" s="55">
        <f t="shared" si="3"/>
        <v>0.17087810310759835</v>
      </c>
    </row>
    <row r="41" spans="1:4" ht="15.75" customHeight="1">
      <c r="A41" s="53" t="s">
        <v>19</v>
      </c>
      <c r="B41" s="54">
        <f>B37-B38-B39-B40</f>
        <v>698.9844700000031</v>
      </c>
      <c r="C41" s="54">
        <f>C37-C38-C39-C40</f>
        <v>0</v>
      </c>
      <c r="D41" s="55">
        <f t="shared" si="3"/>
        <v>-1</v>
      </c>
    </row>
    <row r="42" spans="1:4" ht="15.75" customHeight="1">
      <c r="A42" s="53" t="s">
        <v>28</v>
      </c>
      <c r="B42" s="54">
        <v>32249</v>
      </c>
      <c r="C42" s="57">
        <v>24890</v>
      </c>
      <c r="D42" s="55">
        <f t="shared" si="3"/>
        <v>-0.22819312226735713</v>
      </c>
    </row>
    <row r="43" spans="1:4" ht="15.75" customHeight="1">
      <c r="A43" s="53" t="s">
        <v>16</v>
      </c>
      <c r="B43" s="59">
        <v>19058</v>
      </c>
      <c r="C43" s="57">
        <v>17229</v>
      </c>
      <c r="D43" s="55">
        <f t="shared" si="3"/>
        <v>-0.09597019624304753</v>
      </c>
    </row>
    <row r="44" spans="1:4" ht="15.75" customHeight="1">
      <c r="A44" s="53" t="s">
        <v>17</v>
      </c>
      <c r="B44" s="59">
        <v>102</v>
      </c>
      <c r="C44" s="64">
        <v>42</v>
      </c>
      <c r="D44" s="55">
        <f t="shared" si="3"/>
        <v>-0.5882352941176471</v>
      </c>
    </row>
    <row r="45" spans="1:4" ht="15.75" customHeight="1">
      <c r="A45" s="53" t="s">
        <v>18</v>
      </c>
      <c r="B45" s="59">
        <v>12971</v>
      </c>
      <c r="C45" s="57">
        <v>7392</v>
      </c>
      <c r="D45" s="55">
        <f t="shared" si="3"/>
        <v>-0.43011332973556393</v>
      </c>
    </row>
    <row r="46" spans="1:4" ht="14.25">
      <c r="A46" s="65" t="s">
        <v>19</v>
      </c>
      <c r="B46" s="66">
        <f>B42-B43-B44-B45</f>
        <v>118</v>
      </c>
      <c r="C46" s="66">
        <f>C42-C43-C44-C45</f>
        <v>227</v>
      </c>
      <c r="D46" s="67">
        <f t="shared" si="3"/>
        <v>0.923728813559322</v>
      </c>
    </row>
  </sheetData>
  <sheetProtection/>
  <mergeCells count="2">
    <mergeCell ref="A1:D1"/>
    <mergeCell ref="D27:D31"/>
  </mergeCells>
  <printOptions horizontalCentered="1"/>
  <pageMargins left="0.51" right="0.51" top="0.55" bottom="0.55" header="0.31" footer="0.31"/>
  <pageSetup fitToWidth="0" fitToHeight="1" horizontalDpi="600" verticalDpi="600" orientation="portrait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workbookViewId="0" topLeftCell="A1">
      <selection activeCell="F18" sqref="F18"/>
    </sheetView>
  </sheetViews>
  <sheetFormatPr defaultColWidth="9.00390625" defaultRowHeight="14.25"/>
  <cols>
    <col min="1" max="1" width="31.625" style="30" customWidth="1"/>
    <col min="2" max="3" width="18.125" style="30" customWidth="1"/>
    <col min="4" max="4" width="14.50390625" style="30" customWidth="1"/>
    <col min="5" max="16384" width="9.00390625" style="31" customWidth="1"/>
  </cols>
  <sheetData>
    <row r="1" spans="1:4" ht="49.5" customHeight="1">
      <c r="A1" s="5" t="s">
        <v>71</v>
      </c>
      <c r="B1" s="5"/>
      <c r="C1" s="5"/>
      <c r="D1" s="5"/>
    </row>
    <row r="2" spans="1:4" ht="30" customHeight="1">
      <c r="A2" s="6"/>
      <c r="B2" s="6"/>
      <c r="C2" s="6"/>
      <c r="D2" s="8" t="s">
        <v>10</v>
      </c>
    </row>
    <row r="3" spans="1:4" s="29" customFormat="1" ht="48.75" customHeight="1">
      <c r="A3" s="9" t="s">
        <v>11</v>
      </c>
      <c r="B3" s="10" t="s">
        <v>12</v>
      </c>
      <c r="C3" s="32" t="s">
        <v>13</v>
      </c>
      <c r="D3" s="12" t="s">
        <v>14</v>
      </c>
    </row>
    <row r="4" spans="1:4" ht="22.5" customHeight="1">
      <c r="A4" s="13" t="s">
        <v>72</v>
      </c>
      <c r="B4" s="33">
        <f aca="true" t="shared" si="0" ref="B4:C6">B7+B10+B13+B16+B19+B22+B25+B28</f>
        <v>238339.378366</v>
      </c>
      <c r="C4" s="34">
        <f t="shared" si="0"/>
        <v>279682.81877300004</v>
      </c>
      <c r="D4" s="35">
        <f>(C4-B4)/B4</f>
        <v>0.1734645810123412</v>
      </c>
    </row>
    <row r="5" spans="1:4" ht="22.5" customHeight="1">
      <c r="A5" s="17" t="s">
        <v>31</v>
      </c>
      <c r="B5" s="36">
        <f t="shared" si="0"/>
        <v>162270.961056</v>
      </c>
      <c r="C5" s="37">
        <f t="shared" si="0"/>
        <v>148119.633179</v>
      </c>
      <c r="D5" s="38">
        <f aca="true" t="shared" si="1" ref="D5:D18">(C5-B5)/B5</f>
        <v>-0.08720801174103082</v>
      </c>
    </row>
    <row r="6" spans="1:4" ht="22.5" customHeight="1">
      <c r="A6" s="17" t="s">
        <v>32</v>
      </c>
      <c r="B6" s="36">
        <f t="shared" si="0"/>
        <v>76068.41730999999</v>
      </c>
      <c r="C6" s="37">
        <f t="shared" si="0"/>
        <v>131563.185594</v>
      </c>
      <c r="D6" s="38">
        <f t="shared" si="1"/>
        <v>0.7295375695519387</v>
      </c>
    </row>
    <row r="7" spans="1:4" ht="22.5" customHeight="1">
      <c r="A7" s="17" t="s">
        <v>33</v>
      </c>
      <c r="B7" s="39">
        <v>110288.95737999999</v>
      </c>
      <c r="C7" s="40">
        <v>172026.020675</v>
      </c>
      <c r="D7" s="38">
        <f t="shared" si="1"/>
        <v>0.5597755637700454</v>
      </c>
    </row>
    <row r="8" spans="1:4" ht="22.5" customHeight="1">
      <c r="A8" s="17" t="s">
        <v>34</v>
      </c>
      <c r="B8" s="41">
        <v>47623.830593</v>
      </c>
      <c r="C8" s="40">
        <v>50186.457995</v>
      </c>
      <c r="D8" s="38">
        <f t="shared" si="1"/>
        <v>0.053809770656639846</v>
      </c>
    </row>
    <row r="9" spans="1:4" ht="22.5" customHeight="1">
      <c r="A9" s="17" t="s">
        <v>32</v>
      </c>
      <c r="B9" s="37">
        <f>B7-B8</f>
        <v>62665.126786999994</v>
      </c>
      <c r="C9" s="37">
        <f>C7-C8</f>
        <v>121839.56268</v>
      </c>
      <c r="D9" s="38">
        <f t="shared" si="1"/>
        <v>0.9442961169477098</v>
      </c>
    </row>
    <row r="10" spans="1:4" ht="22.5" customHeight="1">
      <c r="A10" s="17" t="s">
        <v>35</v>
      </c>
      <c r="B10" s="41">
        <v>3722.798383</v>
      </c>
      <c r="C10" s="40">
        <v>5085.334259</v>
      </c>
      <c r="D10" s="38">
        <f t="shared" si="1"/>
        <v>0.3659977618508599</v>
      </c>
    </row>
    <row r="11" spans="1:4" ht="22.5" customHeight="1">
      <c r="A11" s="17" t="s">
        <v>36</v>
      </c>
      <c r="B11" s="41">
        <v>430.42309000000006</v>
      </c>
      <c r="C11" s="40">
        <v>385.24812000000003</v>
      </c>
      <c r="D11" s="38">
        <f t="shared" si="1"/>
        <v>-0.10495480156512985</v>
      </c>
    </row>
    <row r="12" spans="1:4" ht="22.5" customHeight="1">
      <c r="A12" s="17" t="s">
        <v>32</v>
      </c>
      <c r="B12" s="37">
        <f>B10-B11</f>
        <v>3292.3752929999996</v>
      </c>
      <c r="C12" s="37">
        <f>C10-C11</f>
        <v>4700.086139</v>
      </c>
      <c r="D12" s="38">
        <f t="shared" si="1"/>
        <v>0.42756694505421944</v>
      </c>
    </row>
    <row r="13" spans="1:4" ht="22.5" customHeight="1">
      <c r="A13" s="17" t="s">
        <v>37</v>
      </c>
      <c r="B13" s="41">
        <v>41729.833473</v>
      </c>
      <c r="C13" s="40">
        <v>33880.146354000004</v>
      </c>
      <c r="D13" s="38">
        <f t="shared" si="1"/>
        <v>-0.1881073195290581</v>
      </c>
    </row>
    <row r="14" spans="1:4" ht="22.5" customHeight="1">
      <c r="A14" s="17" t="s">
        <v>38</v>
      </c>
      <c r="B14" s="41">
        <v>41184.132014999996</v>
      </c>
      <c r="C14" s="40">
        <v>33773.806864</v>
      </c>
      <c r="D14" s="38">
        <f t="shared" si="1"/>
        <v>-0.17993156073560138</v>
      </c>
    </row>
    <row r="15" spans="1:4" ht="22.5" customHeight="1">
      <c r="A15" s="17" t="s">
        <v>32</v>
      </c>
      <c r="B15" s="37">
        <f>B13-B14</f>
        <v>545.7014580000032</v>
      </c>
      <c r="C15" s="37">
        <f>C13-C14</f>
        <v>106.33949000000575</v>
      </c>
      <c r="D15" s="38">
        <f t="shared" si="1"/>
        <v>-0.8051324795983866</v>
      </c>
    </row>
    <row r="16" spans="1:4" ht="22.5" customHeight="1">
      <c r="A16" s="17" t="s">
        <v>39</v>
      </c>
      <c r="B16" s="41">
        <v>6075.827926</v>
      </c>
      <c r="C16" s="40">
        <v>5590.060861999999</v>
      </c>
      <c r="D16" s="38">
        <f t="shared" si="1"/>
        <v>-0.07995076060684352</v>
      </c>
    </row>
    <row r="17" spans="1:4" ht="22.5" customHeight="1">
      <c r="A17" s="17" t="s">
        <v>40</v>
      </c>
      <c r="B17" s="41">
        <v>2393.6031989999997</v>
      </c>
      <c r="C17" s="40">
        <v>2278.288977</v>
      </c>
      <c r="D17" s="38">
        <f t="shared" si="1"/>
        <v>-0.04817599761237599</v>
      </c>
    </row>
    <row r="18" spans="1:4" ht="22.5" customHeight="1">
      <c r="A18" s="17" t="s">
        <v>32</v>
      </c>
      <c r="B18" s="37">
        <f>B16-B17</f>
        <v>3682.2247270000003</v>
      </c>
      <c r="C18" s="37">
        <f>C16-C17</f>
        <v>3311.771884999999</v>
      </c>
      <c r="D18" s="38">
        <f t="shared" si="1"/>
        <v>-0.10060571243347718</v>
      </c>
    </row>
    <row r="19" spans="1:4" ht="22.5" customHeight="1">
      <c r="A19" s="17" t="s">
        <v>41</v>
      </c>
      <c r="B19" s="41">
        <v>1298.643045</v>
      </c>
      <c r="C19" s="41">
        <v>0</v>
      </c>
      <c r="D19" s="42" t="s">
        <v>42</v>
      </c>
    </row>
    <row r="20" spans="1:4" ht="22.5" customHeight="1">
      <c r="A20" s="17" t="s">
        <v>43</v>
      </c>
      <c r="B20" s="41">
        <v>1299</v>
      </c>
      <c r="C20" s="41">
        <v>0</v>
      </c>
      <c r="D20" s="42"/>
    </row>
    <row r="21" spans="1:4" ht="22.5" customHeight="1">
      <c r="A21" s="17" t="s">
        <v>32</v>
      </c>
      <c r="B21" s="41">
        <f>B19-B20</f>
        <v>-0.3569549999999708</v>
      </c>
      <c r="C21" s="41">
        <v>0</v>
      </c>
      <c r="D21" s="42"/>
    </row>
    <row r="22" spans="1:4" ht="22.5" customHeight="1">
      <c r="A22" s="17" t="s">
        <v>44</v>
      </c>
      <c r="B22" s="37"/>
      <c r="C22" s="40"/>
      <c r="D22" s="38"/>
    </row>
    <row r="23" spans="1:4" ht="22.5" customHeight="1">
      <c r="A23" s="17" t="s">
        <v>34</v>
      </c>
      <c r="B23" s="37"/>
      <c r="C23" s="40"/>
      <c r="D23" s="38"/>
    </row>
    <row r="24" spans="1:4" ht="22.5" customHeight="1">
      <c r="A24" s="17" t="s">
        <v>45</v>
      </c>
      <c r="B24" s="37"/>
      <c r="C24" s="37"/>
      <c r="D24" s="38"/>
    </row>
    <row r="25" spans="1:4" ht="22.5" customHeight="1">
      <c r="A25" s="17" t="s">
        <v>46</v>
      </c>
      <c r="B25" s="41">
        <v>46547.318158999995</v>
      </c>
      <c r="C25" s="40">
        <v>34419.256623</v>
      </c>
      <c r="D25" s="38">
        <f>(C25-B25)/B25</f>
        <v>-0.26055338987677024</v>
      </c>
    </row>
    <row r="26" spans="1:4" ht="22.5" customHeight="1">
      <c r="A26" s="17" t="s">
        <v>38</v>
      </c>
      <c r="B26" s="41">
        <v>40663.972159</v>
      </c>
      <c r="C26" s="40">
        <v>33065.831223</v>
      </c>
      <c r="D26" s="38">
        <f>(C26-B26)/B26</f>
        <v>-0.1868519117190653</v>
      </c>
    </row>
    <row r="27" spans="1:4" ht="22.5" customHeight="1">
      <c r="A27" s="17" t="s">
        <v>32</v>
      </c>
      <c r="B27" s="37">
        <f>B25-B26</f>
        <v>5883.345999999998</v>
      </c>
      <c r="C27" s="37">
        <f>C25-C26</f>
        <v>1353.4254</v>
      </c>
      <c r="D27" s="38">
        <f>(C27-B27)/B27</f>
        <v>-0.7699565179406411</v>
      </c>
    </row>
    <row r="28" spans="1:4" ht="22.5" customHeight="1">
      <c r="A28" s="17" t="s">
        <v>47</v>
      </c>
      <c r="B28" s="41">
        <v>28676</v>
      </c>
      <c r="C28" s="40">
        <v>28682</v>
      </c>
      <c r="D28" s="38">
        <f>(C28-B28)/B28</f>
        <v>0.00020923420281768727</v>
      </c>
    </row>
    <row r="29" spans="1:4" ht="22.5" customHeight="1">
      <c r="A29" s="17" t="s">
        <v>38</v>
      </c>
      <c r="B29" s="41">
        <v>28676</v>
      </c>
      <c r="C29" s="40">
        <v>28430</v>
      </c>
      <c r="D29" s="38">
        <f>(C29-B29)/B29</f>
        <v>-0.008578602315525178</v>
      </c>
    </row>
    <row r="30" spans="1:4" ht="22.5" customHeight="1">
      <c r="A30" s="25" t="s">
        <v>32</v>
      </c>
      <c r="B30" s="43">
        <f>B28-B29</f>
        <v>0</v>
      </c>
      <c r="C30" s="43">
        <f>C28-C29</f>
        <v>252</v>
      </c>
      <c r="D30" s="44"/>
    </row>
  </sheetData>
  <sheetProtection/>
  <mergeCells count="2">
    <mergeCell ref="A1:D1"/>
    <mergeCell ref="D19:D21"/>
  </mergeCells>
  <printOptions horizontalCentered="1"/>
  <pageMargins left="0.51" right="0.51" top="0.75" bottom="0.75" header="0.31" footer="0.31"/>
  <pageSetup fitToWidth="0" fitToHeight="1" horizontalDpi="600" verticalDpi="600" orientation="portrait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 topLeftCell="A1">
      <selection activeCell="B4" sqref="B4:C21"/>
    </sheetView>
  </sheetViews>
  <sheetFormatPr defaultColWidth="9.00390625" defaultRowHeight="14.25"/>
  <cols>
    <col min="1" max="1" width="38.625" style="3" customWidth="1"/>
    <col min="2" max="3" width="14.50390625" style="4" customWidth="1"/>
    <col min="4" max="4" width="14.75390625" style="3" customWidth="1"/>
    <col min="5" max="5" width="10.50390625" style="3" bestFit="1" customWidth="1"/>
    <col min="6" max="6" width="17.625" style="3" customWidth="1"/>
    <col min="7" max="16384" width="9.00390625" style="3" customWidth="1"/>
  </cols>
  <sheetData>
    <row r="1" spans="1:4" ht="49.5" customHeight="1">
      <c r="A1" s="5" t="s">
        <v>73</v>
      </c>
      <c r="B1" s="5"/>
      <c r="C1" s="5"/>
      <c r="D1" s="5"/>
    </row>
    <row r="2" spans="1:4" ht="30" customHeight="1">
      <c r="A2" s="6"/>
      <c r="B2" s="7"/>
      <c r="C2" s="7"/>
      <c r="D2" s="8" t="s">
        <v>10</v>
      </c>
    </row>
    <row r="3" spans="1:4" s="1" customFormat="1" ht="55.5" customHeight="1">
      <c r="A3" s="9" t="s">
        <v>11</v>
      </c>
      <c r="B3" s="10" t="s">
        <v>49</v>
      </c>
      <c r="C3" s="11" t="s">
        <v>50</v>
      </c>
      <c r="D3" s="12" t="s">
        <v>14</v>
      </c>
    </row>
    <row r="4" spans="1:5" s="2" customFormat="1" ht="33.75" customHeight="1">
      <c r="A4" s="13" t="s">
        <v>74</v>
      </c>
      <c r="B4" s="14">
        <f>SUM(B5:B12)</f>
        <v>23135.781788999997</v>
      </c>
      <c r="C4" s="14">
        <f>SUM(C5:C12)</f>
        <v>-5054.844890999997</v>
      </c>
      <c r="D4" s="15">
        <f>(C4-B4)/B4</f>
        <v>-1.218486020360174</v>
      </c>
      <c r="E4" s="16"/>
    </row>
    <row r="5" spans="1:5" s="2" customFormat="1" ht="33.75" customHeight="1">
      <c r="A5" s="17" t="s">
        <v>52</v>
      </c>
      <c r="B5" s="18">
        <v>5562.371126</v>
      </c>
      <c r="C5" s="18">
        <v>-36493.592719</v>
      </c>
      <c r="D5" s="19">
        <f aca="true" t="shared" si="0" ref="D5:D13">(C5-B5)/B5</f>
        <v>-7.560797884991754</v>
      </c>
      <c r="E5" s="16"/>
    </row>
    <row r="6" spans="1:6" s="2" customFormat="1" ht="33.75" customHeight="1">
      <c r="A6" s="17" t="s">
        <v>53</v>
      </c>
      <c r="B6" s="18">
        <v>2144.658211</v>
      </c>
      <c r="C6" s="20">
        <v>1765.796728</v>
      </c>
      <c r="D6" s="19">
        <f t="shared" si="0"/>
        <v>-0.17665354836346925</v>
      </c>
      <c r="E6" s="16"/>
      <c r="F6" s="21"/>
    </row>
    <row r="7" spans="1:6" s="2" customFormat="1" ht="33.75" customHeight="1">
      <c r="A7" s="17" t="s">
        <v>54</v>
      </c>
      <c r="B7" s="18">
        <v>13959.031544</v>
      </c>
      <c r="C7" s="20">
        <v>21565.507881</v>
      </c>
      <c r="D7" s="19">
        <f t="shared" si="0"/>
        <v>0.544914331128472</v>
      </c>
      <c r="F7" s="3"/>
    </row>
    <row r="8" spans="1:6" s="2" customFormat="1" ht="33.75" customHeight="1">
      <c r="A8" s="17" t="s">
        <v>55</v>
      </c>
      <c r="B8" s="18">
        <v>-78.607137</v>
      </c>
      <c r="C8" s="18">
        <v>-1060.136031</v>
      </c>
      <c r="D8" s="19">
        <f t="shared" si="0"/>
        <v>12.486511167554672</v>
      </c>
      <c r="F8" s="21"/>
    </row>
    <row r="9" spans="1:4" s="2" customFormat="1" ht="33.75" customHeight="1">
      <c r="A9" s="17" t="s">
        <v>56</v>
      </c>
      <c r="B9" s="18">
        <v>853.902304</v>
      </c>
      <c r="C9" s="18">
        <v>0</v>
      </c>
      <c r="D9" s="19"/>
    </row>
    <row r="10" spans="1:4" s="2" customFormat="1" ht="33.75" customHeight="1">
      <c r="A10" s="17" t="s">
        <v>57</v>
      </c>
      <c r="B10" s="22"/>
      <c r="C10" s="20"/>
      <c r="D10" s="19"/>
    </row>
    <row r="11" spans="1:4" s="2" customFormat="1" ht="33.75" customHeight="1">
      <c r="A11" s="17" t="s">
        <v>58</v>
      </c>
      <c r="B11" s="18">
        <v>-2878.574259</v>
      </c>
      <c r="C11" s="20">
        <v>12959.57925</v>
      </c>
      <c r="D11" s="19">
        <f t="shared" si="0"/>
        <v>-5.502082657579965</v>
      </c>
    </row>
    <row r="12" spans="1:4" s="2" customFormat="1" ht="33.75" customHeight="1">
      <c r="A12" s="17" t="s">
        <v>59</v>
      </c>
      <c r="B12" s="18">
        <v>3573</v>
      </c>
      <c r="C12" s="18">
        <v>-3792</v>
      </c>
      <c r="D12" s="19">
        <f t="shared" si="0"/>
        <v>-2.061293031066331</v>
      </c>
    </row>
    <row r="13" spans="1:4" s="2" customFormat="1" ht="33.75" customHeight="1">
      <c r="A13" s="13" t="s">
        <v>75</v>
      </c>
      <c r="B13" s="23">
        <f>SUM(B14:B21)</f>
        <v>172072.927143</v>
      </c>
      <c r="C13" s="23">
        <f>SUM(C14:C21)</f>
        <v>167018.082252</v>
      </c>
      <c r="D13" s="19">
        <f t="shared" si="0"/>
        <v>-0.029376177734218595</v>
      </c>
    </row>
    <row r="14" spans="1:4" s="2" customFormat="1" ht="33.75" customHeight="1">
      <c r="A14" s="17" t="s">
        <v>61</v>
      </c>
      <c r="B14" s="18">
        <v>45118.404572</v>
      </c>
      <c r="C14" s="24">
        <v>8624.811853</v>
      </c>
      <c r="D14" s="19">
        <f aca="true" t="shared" si="1" ref="D14:D21">(C14-B14)/B14</f>
        <v>-0.8088404956953539</v>
      </c>
    </row>
    <row r="15" spans="1:4" s="2" customFormat="1" ht="33.75" customHeight="1">
      <c r="A15" s="17" t="s">
        <v>62</v>
      </c>
      <c r="B15" s="18">
        <v>12179.876038</v>
      </c>
      <c r="C15" s="24">
        <v>13945.672766</v>
      </c>
      <c r="D15" s="19">
        <f t="shared" si="1"/>
        <v>0.14497657632071864</v>
      </c>
    </row>
    <row r="16" spans="1:4" s="2" customFormat="1" ht="33.75" customHeight="1">
      <c r="A16" s="17" t="s">
        <v>63</v>
      </c>
      <c r="B16" s="18">
        <v>68656.92704</v>
      </c>
      <c r="C16" s="24">
        <v>95350.078455</v>
      </c>
      <c r="D16" s="19">
        <f t="shared" si="1"/>
        <v>0.38879036050431426</v>
      </c>
    </row>
    <row r="17" spans="1:4" s="2" customFormat="1" ht="33.75" customHeight="1">
      <c r="A17" s="17" t="s">
        <v>64</v>
      </c>
      <c r="B17" s="18">
        <v>5133.112713</v>
      </c>
      <c r="C17" s="24">
        <v>4072.976682</v>
      </c>
      <c r="D17" s="19">
        <f t="shared" si="1"/>
        <v>-0.2065288822345796</v>
      </c>
    </row>
    <row r="18" spans="1:4" s="2" customFormat="1" ht="33.75" customHeight="1">
      <c r="A18" s="17" t="s">
        <v>65</v>
      </c>
      <c r="B18" s="18">
        <v>5127.643534000001</v>
      </c>
      <c r="C18" s="18">
        <v>0</v>
      </c>
      <c r="D18" s="19"/>
    </row>
    <row r="19" spans="1:4" s="2" customFormat="1" ht="33.75" customHeight="1">
      <c r="A19" s="17" t="s">
        <v>66</v>
      </c>
      <c r="B19" s="22"/>
      <c r="C19" s="24"/>
      <c r="D19" s="19"/>
    </row>
    <row r="20" spans="1:4" s="2" customFormat="1" ht="33.75" customHeight="1">
      <c r="A20" s="17" t="s">
        <v>67</v>
      </c>
      <c r="B20" s="18">
        <v>29415.963246</v>
      </c>
      <c r="C20" s="24">
        <v>42375.542495999995</v>
      </c>
      <c r="D20" s="19">
        <f t="shared" si="1"/>
        <v>0.4405628039993641</v>
      </c>
    </row>
    <row r="21" spans="1:4" s="2" customFormat="1" ht="33.75" customHeight="1">
      <c r="A21" s="25" t="s">
        <v>68</v>
      </c>
      <c r="B21" s="26">
        <v>6441</v>
      </c>
      <c r="C21" s="27">
        <v>2649</v>
      </c>
      <c r="D21" s="28">
        <f t="shared" si="1"/>
        <v>-0.5887284583139264</v>
      </c>
    </row>
  </sheetData>
  <sheetProtection/>
  <mergeCells count="1">
    <mergeCell ref="A1:D1"/>
  </mergeCells>
  <printOptions horizontalCentered="1"/>
  <pageMargins left="0.51" right="0.51" top="0.75" bottom="0.75" header="0.31" footer="0.31"/>
  <pageSetup fitToWidth="0" fitToHeight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2020-06-21T12:29:27Z</cp:lastPrinted>
  <dcterms:created xsi:type="dcterms:W3CDTF">2012-12-27T03:21:05Z</dcterms:created>
  <dcterms:modified xsi:type="dcterms:W3CDTF">2021-09-27T13:39:26Z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