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7635" activeTab="2"/>
  </bookViews>
  <sheets>
    <sheet name="封面" sheetId="1" r:id="rId1"/>
    <sheet name="目录" sheetId="2" r:id="rId2"/>
    <sheet name="克州2020年度政府性基金决算收入情况表" sheetId="3" r:id="rId3"/>
    <sheet name="克州2020年度政府性基金决算支出情况表" sheetId="4" r:id="rId4"/>
    <sheet name="克州本级2020年度政府性基金决算收入情况表" sheetId="5" r:id="rId5"/>
    <sheet name="克州本级2020年度政府性基金决算支出情况表" sheetId="6" r:id="rId6"/>
    <sheet name="2020年克州政府性基金转移支付情况表" sheetId="7" r:id="rId7"/>
    <sheet name="2020年克州专项债务限额和余额情况表" sheetId="8" r:id="rId8"/>
  </sheets>
  <definedNames/>
  <calcPr fullCalcOnLoad="1"/>
</workbook>
</file>

<file path=xl/sharedStrings.xml><?xml version="1.0" encoding="utf-8"?>
<sst xmlns="http://schemas.openxmlformats.org/spreadsheetml/2006/main" count="166" uniqueCount="104">
  <si>
    <t>自治州2020年政府性基金决算</t>
  </si>
  <si>
    <t>自治州财政局</t>
  </si>
  <si>
    <t>目    录</t>
  </si>
  <si>
    <t xml:space="preserve">一、2020年克州政府性基金决算收入情况表    …  … … … … …（1） </t>
  </si>
  <si>
    <t>二、2020年克州政府性基金决算支出情况表    …  … … … … …（2）</t>
  </si>
  <si>
    <t>三、2020年克州本级政府性基金决算收入情况表 … … … … … …（3）</t>
  </si>
  <si>
    <t>四、2020年克州本级政府性基金决算支出情况表 … … … … … …（4）</t>
  </si>
  <si>
    <t>五、2020年克州对下转移支付资金情况表　   …  … … …  … … (5)</t>
  </si>
  <si>
    <t>六、2020年克州地方政府专项债务限额和余额情况表 … …  … …  (6)</t>
  </si>
  <si>
    <t>2020年克州政府性基金决算收入情况表</t>
  </si>
  <si>
    <t xml:space="preserve">    单位：万元</t>
  </si>
  <si>
    <t>项      目</t>
  </si>
  <si>
    <t>2019年决算数</t>
  </si>
  <si>
    <t>2020年决算数</t>
  </si>
  <si>
    <t>比上年
增（减）%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</si>
  <si>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</si>
  <si>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</si>
  <si>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</si>
  <si>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</si>
  <si>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</si>
  <si>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</si>
  <si>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农业土地开发资金收入</t>
  </si>
  <si>
    <t>城市基础设施配套费收入</t>
  </si>
  <si>
    <t>彩票公益金收入</t>
  </si>
  <si>
    <t xml:space="preserve">  福利彩票公益金收入</t>
  </si>
  <si>
    <t xml:space="preserve">  体育彩票公益金收入</t>
  </si>
  <si>
    <t>彩票发行机构和彩票销售机构的业务费用</t>
  </si>
  <si>
    <t xml:space="preserve">  福利彩票销售机构的业务费用</t>
  </si>
  <si>
    <t>专项债券对应项目专项收入</t>
  </si>
  <si>
    <t xml:space="preserve">  国有土地使用权出让金专项债务对应项目专项收入  </t>
  </si>
  <si>
    <t xml:space="preserve">    棚户区改造专项债券对应项目专项收入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</si>
  <si>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</si>
  <si>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</si>
  <si>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>其他政府性基金收入</t>
  </si>
  <si>
    <t>政府性基金收入小计</t>
  </si>
  <si>
    <t>自治区补助收入</t>
  </si>
  <si>
    <t>上年结余</t>
  </si>
  <si>
    <t>调入资金</t>
  </si>
  <si>
    <t>地方政府专项债券转贷收入</t>
  </si>
  <si>
    <t>合计</t>
  </si>
  <si>
    <t>2020年克州政府性基金决算支出情况表</t>
  </si>
  <si>
    <t>文化旅游体育与传媒支出</t>
  </si>
  <si>
    <t xml:space="preserve">  旅游发展基金支出</t>
  </si>
  <si>
    <t>社会保障和就业支出</t>
  </si>
  <si>
    <t xml:space="preserve">  大中型水库移民后期扶持基金支出</t>
  </si>
  <si>
    <t>节能环保支出</t>
  </si>
  <si>
    <t>可再生能源电价附加收入安排的支出</t>
  </si>
  <si>
    <t>城乡社区支出</t>
  </si>
  <si>
    <t xml:space="preserve">  国有土地使用权出让收入安排的支出</t>
  </si>
  <si>
    <t xml:space="preserve">  农业土地开发资金安排的支出</t>
  </si>
  <si>
    <t xml:space="preserve">  新增建设用地土地有偿使用费及对应专项债务收入安排的支出</t>
  </si>
  <si>
    <t xml:space="preserve">  城市基础设施配套费相关支出</t>
  </si>
  <si>
    <t xml:space="preserve">  棚户区改造专项债券收入安排的支出  </t>
  </si>
  <si>
    <t xml:space="preserve">      征地和拆迁补偿支出  </t>
  </si>
  <si>
    <t xml:space="preserve">      其他棚户区改造专项债券收入安排的支出  </t>
  </si>
  <si>
    <t xml:space="preserve">  污水处理费对应专项债务收入安排的支出  </t>
  </si>
  <si>
    <t xml:space="preserve">      污水处理设施建设和运营</t>
  </si>
  <si>
    <t>其他支出</t>
  </si>
  <si>
    <t xml:space="preserve">  其他政府性基金及对应专项债务收入安排的支出</t>
  </si>
  <si>
    <t xml:space="preserve">      其他地方自行试点项目收益专项债券收入安排的支出 </t>
  </si>
  <si>
    <t xml:space="preserve">  彩票发行销售机构业务费安排的支出</t>
  </si>
  <si>
    <t xml:space="preserve">      彩票市场调控资金支出</t>
  </si>
  <si>
    <t xml:space="preserve">      福利彩票销售机构的业务费支出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</si>
  <si>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</si>
  <si>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</si>
  <si>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</si>
  <si>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</si>
  <si>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</si>
  <si>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</si>
  <si>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>政府性基金支出小计</t>
  </si>
  <si>
    <t>上解上级支出</t>
  </si>
  <si>
    <t>调出资金</t>
  </si>
  <si>
    <t>年终结余</t>
  </si>
  <si>
    <t>合   计</t>
  </si>
  <si>
    <t>2020年克州本级政府性基金决算收入情况表</t>
  </si>
  <si>
    <t>上解收入</t>
  </si>
  <si>
    <t>2020年克州本级政府性基金决算支出情况表</t>
  </si>
  <si>
    <t>2020年克州对下转移支付资金情况表</t>
  </si>
  <si>
    <t>2020年全州
决算数</t>
  </si>
  <si>
    <t>其中</t>
  </si>
  <si>
    <t>备注</t>
  </si>
  <si>
    <t>本级
决算数</t>
  </si>
  <si>
    <t>县市
决算数</t>
  </si>
  <si>
    <t>本级占
全州的%</t>
  </si>
  <si>
    <t>县市占
全州的%</t>
  </si>
  <si>
    <t>旅游发展基金收入</t>
  </si>
  <si>
    <t>大中型水库移民后期扶持基金收入</t>
  </si>
  <si>
    <t>可再生能源电价附加收入</t>
  </si>
  <si>
    <t>农业土地开发资金相关收入</t>
  </si>
  <si>
    <t>其他政府性基金相关收入</t>
  </si>
  <si>
    <t>抗疫特别国债收入</t>
  </si>
  <si>
    <t>2020年克州专项债务限额和余额情况表</t>
  </si>
  <si>
    <t>单位：亿元</t>
  </si>
  <si>
    <t>区域</t>
  </si>
  <si>
    <t>2020年财政部下达债务限额</t>
  </si>
  <si>
    <t>2019年末债务余额</t>
  </si>
  <si>
    <t>2020年末债务余额</t>
  </si>
  <si>
    <t>2020年限额与余额差值</t>
  </si>
  <si>
    <t xml:space="preserve">  克孜勒苏自治州</t>
  </si>
  <si>
    <t xml:space="preserve">    克州本级</t>
  </si>
  <si>
    <t xml:space="preserve">    阿图什市</t>
  </si>
  <si>
    <t xml:space="preserve">    阿克陶县</t>
  </si>
  <si>
    <t xml:space="preserve">    阿合奇县</t>
  </si>
  <si>
    <t xml:space="preserve">    乌恰县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</si>
</sst>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2"/>
      <name val="宋体"/>
      <family val="0"/>
    </font>
    <font>
      <b/>
      <sz val="15"/>
      <name val="微软雅黑"/>
      <family val="2"/>
    </font>
    <font>
      <sz val="9"/>
      <name val="SimSun"/>
      <family val="0"/>
    </font>
    <font>
      <sz val="12"/>
      <name val="SimSun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b/>
      <sz val="2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Calibri"/>
      <family val="0"/>
    </font>
    <font>
      <b/>
      <sz val="14"/>
      <name val="Cambria"/>
      <family val="0"/>
    </font>
    <font>
      <b/>
      <sz val="12"/>
      <name val="Cambria"/>
      <family val="0"/>
    </font>
    <font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rgb="FF000000"/>
      </left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3" fillId="0" borderId="4" applyNumberFormat="0" applyFill="0" applyAlignment="0" applyProtection="0"/>
    <xf numFmtId="0" fontId="21" fillId="8" borderId="0" applyNumberFormat="0" applyBorder="0" applyAlignment="0" applyProtection="0"/>
    <xf numFmtId="0" fontId="23" fillId="0" borderId="5" applyNumberFormat="0" applyFill="0" applyAlignment="0" applyProtection="0"/>
    <xf numFmtId="0" fontId="21" fillId="9" borderId="0" applyNumberFormat="0" applyBorder="0" applyAlignment="0" applyProtection="0"/>
    <xf numFmtId="0" fontId="36" fillId="10" borderId="6" applyNumberFormat="0" applyAlignment="0" applyProtection="0"/>
    <xf numFmtId="0" fontId="34" fillId="10" borderId="1" applyNumberFormat="0" applyAlignment="0" applyProtection="0"/>
    <xf numFmtId="0" fontId="37" fillId="11" borderId="7" applyNumberFormat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 applyProtection="1">
      <alignment horizontal="left" vertical="center"/>
      <protection locked="0"/>
    </xf>
    <xf numFmtId="176" fontId="9" fillId="0" borderId="15" xfId="0" applyNumberFormat="1" applyFont="1" applyFill="1" applyBorder="1" applyAlignment="1">
      <alignment horizontal="right" vertical="center"/>
    </xf>
    <xf numFmtId="10" fontId="9" fillId="0" borderId="25" xfId="0" applyNumberFormat="1" applyFont="1" applyFill="1" applyBorder="1" applyAlignment="1">
      <alignment horizontal="right" vertical="center"/>
    </xf>
    <xf numFmtId="10" fontId="9" fillId="0" borderId="26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/>
    </xf>
    <xf numFmtId="0" fontId="12" fillId="0" borderId="24" xfId="0" applyFont="1" applyFill="1" applyBorder="1" applyAlignment="1" applyProtection="1">
      <alignment horizontal="left" vertical="center"/>
      <protection locked="0"/>
    </xf>
    <xf numFmtId="176" fontId="10" fillId="0" borderId="24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10" fontId="10" fillId="0" borderId="25" xfId="0" applyNumberFormat="1" applyFont="1" applyFill="1" applyBorder="1" applyAlignment="1">
      <alignment horizontal="right" vertical="center"/>
    </xf>
    <xf numFmtId="10" fontId="10" fillId="0" borderId="26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12" fillId="0" borderId="21" xfId="0" applyFont="1" applyFill="1" applyBorder="1" applyAlignment="1" applyProtection="1">
      <alignment horizontal="left" vertical="center"/>
      <protection locked="0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10" fontId="10" fillId="0" borderId="30" xfId="0" applyNumberFormat="1" applyFont="1" applyFill="1" applyBorder="1" applyAlignment="1">
      <alignment horizontal="right" vertical="center"/>
    </xf>
    <xf numFmtId="10" fontId="10" fillId="0" borderId="23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 applyProtection="1">
      <alignment horizontal="left" vertical="center"/>
      <protection locked="0"/>
    </xf>
    <xf numFmtId="176" fontId="14" fillId="0" borderId="0" xfId="64" applyNumberFormat="1" applyFont="1" applyFill="1" applyBorder="1" applyAlignment="1">
      <alignment horizontal="right" vertical="center"/>
      <protection/>
    </xf>
    <xf numFmtId="176" fontId="14" fillId="0" borderId="25" xfId="64" applyNumberFormat="1" applyFont="1" applyFill="1" applyBorder="1" applyAlignment="1">
      <alignment horizontal="right" vertical="center"/>
      <protection/>
    </xf>
    <xf numFmtId="10" fontId="13" fillId="0" borderId="26" xfId="25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176" fontId="15" fillId="0" borderId="0" xfId="64" applyNumberFormat="1" applyFont="1" applyFill="1" applyBorder="1" applyAlignment="1">
      <alignment horizontal="right" vertical="center"/>
      <protection/>
    </xf>
    <xf numFmtId="176" fontId="15" fillId="0" borderId="25" xfId="64" applyNumberFormat="1" applyFont="1" applyFill="1" applyBorder="1" applyAlignment="1">
      <alignment horizontal="right" vertical="center"/>
      <protection/>
    </xf>
    <xf numFmtId="0" fontId="13" fillId="0" borderId="32" xfId="0" applyFont="1" applyFill="1" applyBorder="1" applyAlignment="1" applyProtection="1">
      <alignment horizontal="left" vertical="center"/>
      <protection locked="0"/>
    </xf>
    <xf numFmtId="176" fontId="14" fillId="0" borderId="0" xfId="64" applyNumberFormat="1" applyFont="1" applyFill="1" applyBorder="1" applyAlignment="1">
      <alignment horizontal="right" vertical="center"/>
      <protection/>
    </xf>
    <xf numFmtId="176" fontId="14" fillId="0" borderId="33" xfId="64" applyNumberFormat="1" applyFont="1" applyFill="1" applyBorder="1" applyAlignment="1">
      <alignment horizontal="right" vertical="center"/>
      <protection/>
    </xf>
    <xf numFmtId="0" fontId="13" fillId="0" borderId="24" xfId="0" applyFont="1" applyFill="1" applyBorder="1" applyAlignment="1" applyProtection="1">
      <alignment horizontal="left" vertical="center"/>
      <protection locked="0"/>
    </xf>
    <xf numFmtId="176" fontId="14" fillId="0" borderId="26" xfId="64" applyNumberFormat="1" applyFont="1" applyFill="1" applyBorder="1" applyAlignment="1">
      <alignment horizontal="right" vertical="center"/>
      <protection/>
    </xf>
    <xf numFmtId="0" fontId="13" fillId="0" borderId="26" xfId="25" applyNumberFormat="1" applyFont="1" applyFill="1" applyBorder="1" applyAlignment="1">
      <alignment horizontal="right" vertical="center"/>
    </xf>
    <xf numFmtId="176" fontId="15" fillId="0" borderId="26" xfId="64" applyNumberFormat="1" applyFont="1" applyFill="1" applyBorder="1" applyAlignment="1">
      <alignment horizontal="right" vertical="center"/>
      <protection/>
    </xf>
    <xf numFmtId="0" fontId="4" fillId="0" borderId="34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26" xfId="64" applyNumberFormat="1" applyFont="1" applyFill="1" applyBorder="1" applyAlignment="1">
      <alignment horizontal="right" vertical="center"/>
      <protection/>
    </xf>
    <xf numFmtId="0" fontId="13" fillId="0" borderId="34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177" fontId="14" fillId="0" borderId="24" xfId="64" applyNumberFormat="1" applyFont="1" applyFill="1" applyBorder="1" applyAlignment="1">
      <alignment vertical="center"/>
      <protection/>
    </xf>
    <xf numFmtId="177" fontId="15" fillId="0" borderId="24" xfId="64" applyNumberFormat="1" applyFont="1" applyFill="1" applyBorder="1" applyAlignment="1">
      <alignment vertical="center"/>
      <protection/>
    </xf>
    <xf numFmtId="177" fontId="14" fillId="0" borderId="21" xfId="64" applyNumberFormat="1" applyFont="1" applyFill="1" applyBorder="1" applyAlignment="1">
      <alignment vertical="center"/>
      <protection/>
    </xf>
    <xf numFmtId="176" fontId="14" fillId="0" borderId="35" xfId="64" applyNumberFormat="1" applyFont="1" applyFill="1" applyBorder="1" applyAlignment="1">
      <alignment horizontal="right" vertical="center"/>
      <protection/>
    </xf>
    <xf numFmtId="176" fontId="14" fillId="0" borderId="36" xfId="64" applyNumberFormat="1" applyFont="1" applyFill="1" applyBorder="1" applyAlignment="1">
      <alignment horizontal="right" vertical="center"/>
      <protection/>
    </xf>
    <xf numFmtId="10" fontId="13" fillId="0" borderId="23" xfId="2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176" fontId="13" fillId="0" borderId="26" xfId="64" applyNumberFormat="1" applyFont="1" applyFill="1" applyBorder="1" applyAlignment="1">
      <alignment horizontal="right" vertical="center"/>
      <protection/>
    </xf>
    <xf numFmtId="176" fontId="4" fillId="0" borderId="26" xfId="64" applyNumberFormat="1" applyFont="1" applyFill="1" applyBorder="1" applyAlignment="1">
      <alignment horizontal="right" vertical="center"/>
      <protection/>
    </xf>
    <xf numFmtId="176" fontId="0" fillId="0" borderId="0" xfId="0" applyNumberFormat="1" applyFill="1" applyAlignment="1">
      <alignment/>
    </xf>
    <xf numFmtId="10" fontId="4" fillId="0" borderId="26" xfId="25" applyNumberFormat="1" applyFont="1" applyFill="1" applyBorder="1" applyAlignment="1">
      <alignment horizontal="right" vertical="center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176" fontId="13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176" fontId="13" fillId="0" borderId="41" xfId="0" applyNumberFormat="1" applyFont="1" applyFill="1" applyBorder="1" applyAlignment="1">
      <alignment horizontal="right" vertical="center" wrapText="1"/>
    </xf>
    <xf numFmtId="176" fontId="13" fillId="0" borderId="22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33" xfId="0" applyNumberFormat="1" applyFont="1" applyFill="1" applyBorder="1" applyAlignment="1">
      <alignment horizontal="right" vertical="center" wrapText="1"/>
    </xf>
    <xf numFmtId="9" fontId="13" fillId="0" borderId="0" xfId="25" applyNumberFormat="1" applyFont="1" applyFill="1" applyBorder="1" applyAlignment="1">
      <alignment horizontal="right" vertical="center"/>
    </xf>
    <xf numFmtId="9" fontId="4" fillId="0" borderId="0" xfId="25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176" fontId="13" fillId="0" borderId="36" xfId="0" applyNumberFormat="1" applyFont="1" applyFill="1" applyBorder="1" applyAlignment="1">
      <alignment horizontal="right" vertical="center"/>
    </xf>
    <xf numFmtId="176" fontId="13" fillId="0" borderId="43" xfId="0" applyNumberFormat="1" applyFont="1" applyFill="1" applyBorder="1" applyAlignment="1">
      <alignment horizontal="right" vertical="center"/>
    </xf>
    <xf numFmtId="9" fontId="13" fillId="0" borderId="36" xfId="25" applyNumberFormat="1" applyFont="1" applyFill="1" applyBorder="1" applyAlignment="1">
      <alignment horizontal="right" vertical="center"/>
    </xf>
    <xf numFmtId="176" fontId="4" fillId="0" borderId="25" xfId="64" applyNumberFormat="1" applyFont="1" applyFill="1" applyBorder="1" applyAlignment="1">
      <alignment horizontal="right" vertical="center"/>
      <protection/>
    </xf>
    <xf numFmtId="176" fontId="13" fillId="0" borderId="30" xfId="0" applyNumberFormat="1" applyFont="1" applyFill="1" applyBorder="1" applyAlignment="1">
      <alignment horizontal="right" vertical="center"/>
    </xf>
    <xf numFmtId="0" fontId="0" fillId="0" borderId="44" xfId="0" applyFill="1" applyBorder="1" applyAlignment="1">
      <alignment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57" fontId="9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20"/>
  <sheetViews>
    <sheetView showZeros="0" workbookViewId="0" topLeftCell="A1">
      <selection activeCell="A22" sqref="A22"/>
    </sheetView>
  </sheetViews>
  <sheetFormatPr defaultColWidth="9.00390625" defaultRowHeight="14.25"/>
  <cols>
    <col min="1" max="1" width="79.875" style="0" customWidth="1"/>
  </cols>
  <sheetData>
    <row r="1" ht="78" customHeight="1"/>
    <row r="2" ht="31.5">
      <c r="A2" s="129" t="s">
        <v>0</v>
      </c>
    </row>
    <row r="3" ht="33" customHeight="1">
      <c r="A3" s="130"/>
    </row>
    <row r="4" ht="31.5">
      <c r="A4" s="131"/>
    </row>
    <row r="17" ht="240.75" customHeight="1"/>
    <row r="18" ht="20.25">
      <c r="A18" s="132"/>
    </row>
    <row r="19" ht="24" customHeight="1">
      <c r="A19" s="133" t="s">
        <v>1</v>
      </c>
    </row>
    <row r="20" ht="27.75" customHeight="1">
      <c r="A20" s="134">
        <v>44367</v>
      </c>
    </row>
  </sheetData>
  <sheetProtection/>
  <protectedRanges>
    <protectedRange sqref="C24:C31 C5:C22 C33" name="区域1_1_2_1_1_1"/>
    <protectedRange sqref="C24:C31 C5:C22 C33" name="区域1_1_2_2_1_1"/>
    <protectedRange sqref="B33 B5:B22 B24:B31" name="区域1_1_2_1_1_1_1"/>
    <protectedRange sqref="B33 B5:B22 B24:B31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9"/>
  <sheetViews>
    <sheetView showZeros="0" workbookViewId="0" topLeftCell="A1">
      <selection activeCell="E13" sqref="E13"/>
    </sheetView>
  </sheetViews>
  <sheetFormatPr defaultColWidth="9.00390625" defaultRowHeight="14.25"/>
  <cols>
    <col min="1" max="1" width="80.625" style="0" customWidth="1"/>
  </cols>
  <sheetData>
    <row r="1" ht="60" customHeight="1"/>
    <row r="2" ht="110.25" customHeight="1">
      <c r="A2" s="127" t="s">
        <v>2</v>
      </c>
    </row>
    <row r="3" ht="63" customHeight="1"/>
    <row r="4" ht="30" customHeight="1">
      <c r="A4" s="128" t="s">
        <v>3</v>
      </c>
    </row>
    <row r="5" ht="30" customHeight="1">
      <c r="A5" s="128" t="s">
        <v>4</v>
      </c>
    </row>
    <row r="6" ht="30" customHeight="1">
      <c r="A6" s="128" t="s">
        <v>5</v>
      </c>
    </row>
    <row r="7" ht="30" customHeight="1">
      <c r="A7" s="128" t="s">
        <v>6</v>
      </c>
    </row>
    <row r="8" ht="30" customHeight="1">
      <c r="A8" s="128" t="s">
        <v>7</v>
      </c>
    </row>
    <row r="9" ht="30" customHeight="1">
      <c r="A9" s="128" t="s">
        <v>8</v>
      </c>
    </row>
  </sheetData>
  <sheetProtection/>
  <protectedRanges>
    <protectedRange sqref="C21:C28 C30 C6:C7 C10:C19" name="区域1_1_2_1_1_1"/>
    <protectedRange sqref="C21:C28 C30 C6:C7 C10:C19" name="区域1_1_2_2_1_1"/>
    <protectedRange sqref="B30 B21:B28 B6:B7 B10:B19" name="区域1_1_2_1_1_1_1"/>
    <protectedRange sqref="B30 B21:B28 B6:B7 B10:B19" name="区域1_1_2_2_1_1_1"/>
    <protectedRange sqref="C9" name="区域1_1_2_1_1_1_2"/>
    <protectedRange sqref="C9" name="区域1_1_2_2_1_1_2"/>
    <protectedRange sqref="B9" name="区域1_1_2_1_1_1_1_1"/>
    <protectedRange sqref="B9" name="区域1_1_2_2_1_1_1_1"/>
    <protectedRange sqref="C8" name="区域1_1_2_1_1_1_3"/>
    <protectedRange sqref="C8" name="区域1_1_2_2_1_1_3"/>
    <protectedRange sqref="B8" name="区域1_1_2_1_1_1_1_2"/>
    <protectedRange sqref="B8" name="区域1_1_2_2_1_1_1_2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34"/>
  <sheetViews>
    <sheetView showZeros="0" tabSelected="1" workbookViewId="0" topLeftCell="A4">
      <selection activeCell="C24" sqref="C24"/>
    </sheetView>
  </sheetViews>
  <sheetFormatPr defaultColWidth="9.00390625" defaultRowHeight="14.25"/>
  <cols>
    <col min="1" max="1" width="46.375" style="17" customWidth="1"/>
    <col min="2" max="3" width="16.00390625" style="17" customWidth="1"/>
    <col min="4" max="4" width="16.375" style="17" customWidth="1"/>
    <col min="5" max="16384" width="9.00390625" style="17" customWidth="1"/>
  </cols>
  <sheetData>
    <row r="1" spans="1:4" ht="41.25" customHeight="1">
      <c r="A1" s="59" t="s">
        <v>9</v>
      </c>
      <c r="B1" s="59"/>
      <c r="C1" s="59"/>
      <c r="D1" s="59"/>
    </row>
    <row r="2" spans="1:4" ht="18" customHeight="1">
      <c r="A2" s="93"/>
      <c r="B2" s="61"/>
      <c r="C2" s="61"/>
      <c r="D2" s="94" t="s">
        <v>10</v>
      </c>
    </row>
    <row r="3" spans="1:4" s="14" customFormat="1" ht="27" customHeight="1">
      <c r="A3" s="95" t="s">
        <v>11</v>
      </c>
      <c r="B3" s="96" t="s">
        <v>12</v>
      </c>
      <c r="C3" s="65" t="s">
        <v>13</v>
      </c>
      <c r="D3" s="65" t="s">
        <v>14</v>
      </c>
    </row>
    <row r="4" spans="1:4" ht="21.75" customHeight="1">
      <c r="A4" s="97" t="s">
        <v>15</v>
      </c>
      <c r="B4" s="78">
        <f>SUM(B5:B9)</f>
        <v>8501</v>
      </c>
      <c r="C4" s="78">
        <f>SUM(C5:C9)</f>
        <v>21193</v>
      </c>
      <c r="D4" s="70"/>
    </row>
    <row r="5" spans="1:4" ht="21.75" customHeight="1">
      <c r="A5" s="98" t="s">
        <v>16</v>
      </c>
      <c r="B5" s="80">
        <v>8874</v>
      </c>
      <c r="C5" s="80">
        <v>15934</v>
      </c>
      <c r="D5" s="102"/>
    </row>
    <row r="6" spans="1:4" ht="21.75" customHeight="1">
      <c r="A6" s="98" t="s">
        <v>17</v>
      </c>
      <c r="B6" s="80">
        <v>98</v>
      </c>
      <c r="C6" s="80">
        <v>181</v>
      </c>
      <c r="D6" s="102"/>
    </row>
    <row r="7" spans="1:4" ht="21.75" customHeight="1">
      <c r="A7" s="98" t="s">
        <v>18</v>
      </c>
      <c r="B7" s="80">
        <v>404</v>
      </c>
      <c r="C7" s="80">
        <v>581</v>
      </c>
      <c r="D7" s="102"/>
    </row>
    <row r="8" spans="1:4" ht="21.75" customHeight="1">
      <c r="A8" s="98" t="s">
        <v>19</v>
      </c>
      <c r="B8" s="80">
        <v>-1926</v>
      </c>
      <c r="C8" s="80">
        <v>-1156</v>
      </c>
      <c r="D8" s="102"/>
    </row>
    <row r="9" spans="1:4" ht="21.75" customHeight="1">
      <c r="A9" s="98" t="s">
        <v>20</v>
      </c>
      <c r="B9" s="80">
        <v>1051</v>
      </c>
      <c r="C9" s="80">
        <v>5653</v>
      </c>
      <c r="D9" s="102"/>
    </row>
    <row r="10" spans="1:4" ht="21.75" customHeight="1">
      <c r="A10" s="97" t="s">
        <v>21</v>
      </c>
      <c r="B10" s="78">
        <v>59</v>
      </c>
      <c r="C10" s="78">
        <v>49</v>
      </c>
      <c r="D10" s="70"/>
    </row>
    <row r="11" spans="1:4" ht="21.75" customHeight="1">
      <c r="A11" s="97" t="s">
        <v>22</v>
      </c>
      <c r="B11" s="78">
        <v>275</v>
      </c>
      <c r="C11" s="78">
        <v>190</v>
      </c>
      <c r="D11" s="70"/>
    </row>
    <row r="12" spans="1:4" ht="21.75" customHeight="1">
      <c r="A12" s="97" t="s">
        <v>23</v>
      </c>
      <c r="B12" s="99">
        <v>951</v>
      </c>
      <c r="C12" s="99">
        <f>SUM(C13:C14)</f>
        <v>1022</v>
      </c>
      <c r="D12" s="70"/>
    </row>
    <row r="13" spans="1:4" ht="21.75" customHeight="1">
      <c r="A13" s="98" t="s">
        <v>24</v>
      </c>
      <c r="B13" s="100">
        <v>761</v>
      </c>
      <c r="C13" s="100">
        <v>842</v>
      </c>
      <c r="D13" s="102"/>
    </row>
    <row r="14" spans="1:4" ht="21.75" customHeight="1">
      <c r="A14" s="98" t="s">
        <v>25</v>
      </c>
      <c r="B14" s="100">
        <v>190</v>
      </c>
      <c r="C14" s="100">
        <v>180</v>
      </c>
      <c r="D14" s="102"/>
    </row>
    <row r="15" spans="1:4" ht="21.75" customHeight="1">
      <c r="A15" s="97" t="s">
        <v>26</v>
      </c>
      <c r="B15" s="101"/>
      <c r="C15" s="99">
        <f>C16</f>
        <v>80</v>
      </c>
      <c r="D15" s="102"/>
    </row>
    <row r="16" spans="1:4" ht="21.75" customHeight="1">
      <c r="A16" s="98" t="s">
        <v>27</v>
      </c>
      <c r="B16" s="101"/>
      <c r="C16" s="100">
        <v>80</v>
      </c>
      <c r="D16" s="102"/>
    </row>
    <row r="17" spans="1:4" ht="21.75" customHeight="1">
      <c r="A17" s="97" t="s">
        <v>28</v>
      </c>
      <c r="B17" s="101"/>
      <c r="C17" s="99">
        <v>5383</v>
      </c>
      <c r="D17" s="102"/>
    </row>
    <row r="18" spans="1:4" ht="21.75" customHeight="1">
      <c r="A18" s="98" t="s">
        <v>29</v>
      </c>
      <c r="B18" s="101"/>
      <c r="C18" s="100">
        <v>1608</v>
      </c>
      <c r="D18" s="102"/>
    </row>
    <row r="19" spans="1:4" ht="21.75" customHeight="1">
      <c r="A19" s="98" t="s">
        <v>30</v>
      </c>
      <c r="B19" s="101"/>
      <c r="C19" s="100">
        <v>1608</v>
      </c>
      <c r="D19" s="102"/>
    </row>
    <row r="20" spans="1:4" ht="21.75" customHeight="1">
      <c r="A20" s="98" t="s">
        <v>31</v>
      </c>
      <c r="B20" s="101"/>
      <c r="C20" s="100">
        <v>3775</v>
      </c>
      <c r="D20" s="102"/>
    </row>
    <row r="21" spans="1:4" ht="21.75" customHeight="1">
      <c r="A21" s="98" t="s">
        <v>32</v>
      </c>
      <c r="B21" s="101"/>
      <c r="C21" s="100">
        <v>3775</v>
      </c>
      <c r="D21" s="102"/>
    </row>
    <row r="22" spans="1:4" ht="21.75" customHeight="1">
      <c r="A22" s="97" t="s">
        <v>33</v>
      </c>
      <c r="B22" s="99"/>
      <c r="C22" s="99"/>
      <c r="D22" s="70"/>
    </row>
    <row r="23" spans="1:4" ht="21.75" customHeight="1">
      <c r="A23" s="98"/>
      <c r="B23" s="100"/>
      <c r="C23" s="100"/>
      <c r="D23" s="102"/>
    </row>
    <row r="24" spans="1:4" ht="21.75" customHeight="1">
      <c r="A24" s="97" t="s">
        <v>34</v>
      </c>
      <c r="B24" s="99">
        <f>SUM(B4,B10:B12)</f>
        <v>9786</v>
      </c>
      <c r="C24" s="99">
        <f>SUM(C4,C10:C12,C15,C17)</f>
        <v>27917</v>
      </c>
      <c r="D24" s="70">
        <f>(C24-B24)/B24</f>
        <v>1.8527488248518291</v>
      </c>
    </row>
    <row r="25" spans="1:4" ht="21.75" customHeight="1">
      <c r="A25" s="97" t="s">
        <v>35</v>
      </c>
      <c r="B25" s="99">
        <v>11610</v>
      </c>
      <c r="C25" s="99">
        <v>44091</v>
      </c>
      <c r="D25" s="70">
        <f aca="true" t="shared" si="0" ref="D25:D33">(C25-B25)/B25</f>
        <v>2.797674418604651</v>
      </c>
    </row>
    <row r="26" spans="1:4" ht="21.75" customHeight="1">
      <c r="A26" s="97" t="s">
        <v>36</v>
      </c>
      <c r="B26" s="99">
        <v>6780</v>
      </c>
      <c r="C26" s="99">
        <v>7150</v>
      </c>
      <c r="D26" s="70">
        <f t="shared" si="0"/>
        <v>0.05457227138643068</v>
      </c>
    </row>
    <row r="27" spans="1:4" ht="21.75" customHeight="1">
      <c r="A27" s="97" t="s">
        <v>37</v>
      </c>
      <c r="B27" s="99">
        <v>0</v>
      </c>
      <c r="C27" s="99">
        <v>0</v>
      </c>
      <c r="D27" s="70"/>
    </row>
    <row r="28" spans="1:4" ht="21.75" customHeight="1">
      <c r="A28" s="97" t="s">
        <v>38</v>
      </c>
      <c r="B28" s="99">
        <v>80000</v>
      </c>
      <c r="C28" s="99">
        <v>222000</v>
      </c>
      <c r="D28" s="70">
        <f t="shared" si="0"/>
        <v>1.775</v>
      </c>
    </row>
    <row r="29" spans="1:4" ht="21.75" customHeight="1">
      <c r="A29" s="98"/>
      <c r="B29" s="124"/>
      <c r="C29" s="100"/>
      <c r="D29" s="70"/>
    </row>
    <row r="30" spans="1:4" ht="21.75" customHeight="1">
      <c r="A30" s="98"/>
      <c r="B30" s="124"/>
      <c r="C30" s="100"/>
      <c r="D30" s="70"/>
    </row>
    <row r="31" spans="1:4" ht="21.75" customHeight="1">
      <c r="A31" s="98"/>
      <c r="B31" s="124"/>
      <c r="C31" s="100"/>
      <c r="D31" s="70"/>
    </row>
    <row r="32" spans="1:4" ht="21.75" customHeight="1">
      <c r="A32" s="98"/>
      <c r="B32" s="124"/>
      <c r="C32" s="100"/>
      <c r="D32" s="70"/>
    </row>
    <row r="33" spans="1:4" s="92" customFormat="1" ht="21.75" customHeight="1">
      <c r="A33" s="103" t="s">
        <v>39</v>
      </c>
      <c r="B33" s="125">
        <f>SUM(B24:B28)</f>
        <v>108176</v>
      </c>
      <c r="C33" s="125">
        <f>SUM(C24:C28)</f>
        <v>301158</v>
      </c>
      <c r="D33" s="70">
        <f t="shared" si="0"/>
        <v>1.7839631711285313</v>
      </c>
    </row>
    <row r="34" ht="14.25">
      <c r="D34" s="126"/>
    </row>
  </sheetData>
  <sheetProtection/>
  <protectedRanges>
    <protectedRange sqref="B29:C32 B4:B28 C4 C10:C12 C22:C28" name="区域1_1_2_1_1_1"/>
    <protectedRange sqref="B29:C32 B4:B28 C4 C10:C12 C22:C28" name="区域1_1_2_2_1_1"/>
  </protectedRanges>
  <mergeCells count="1">
    <mergeCell ref="A1:D1"/>
  </mergeCells>
  <printOptions horizontalCentered="1"/>
  <pageMargins left="0.55" right="0.23999999999999996" top="0.2" bottom="0.39" header="0.2" footer="0.23999999999999996"/>
  <pageSetup fitToHeight="1" fitToWidth="1" horizontalDpi="300" verticalDpi="3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Q41"/>
  <sheetViews>
    <sheetView showZeros="0" workbookViewId="0" topLeftCell="A1">
      <selection activeCell="A36" sqref="A36"/>
    </sheetView>
  </sheetViews>
  <sheetFormatPr defaultColWidth="9.00390625" defaultRowHeight="14.25"/>
  <cols>
    <col min="1" max="1" width="51.75390625" style="17" customWidth="1"/>
    <col min="2" max="2" width="16.00390625" style="17" customWidth="1"/>
    <col min="3" max="3" width="15.25390625" style="17" customWidth="1"/>
    <col min="4" max="4" width="12.625" style="17" customWidth="1"/>
    <col min="5" max="16384" width="9.00390625" style="17" customWidth="1"/>
  </cols>
  <sheetData>
    <row r="1" spans="1:4" ht="27" customHeight="1">
      <c r="A1" s="59" t="s">
        <v>40</v>
      </c>
      <c r="B1" s="59"/>
      <c r="C1" s="59"/>
      <c r="D1" s="59"/>
    </row>
    <row r="2" spans="1:4" ht="18" customHeight="1">
      <c r="A2" s="106"/>
      <c r="B2" s="61"/>
      <c r="C2" s="61"/>
      <c r="D2" s="94" t="s">
        <v>10</v>
      </c>
    </row>
    <row r="3" spans="1:4" s="14" customFormat="1" ht="39" customHeight="1">
      <c r="A3" s="64" t="s">
        <v>11</v>
      </c>
      <c r="B3" s="63" t="s">
        <v>12</v>
      </c>
      <c r="C3" s="107" t="s">
        <v>13</v>
      </c>
      <c r="D3" s="65" t="s">
        <v>14</v>
      </c>
    </row>
    <row r="4" spans="1:4" s="14" customFormat="1" ht="21" customHeight="1">
      <c r="A4" s="108" t="s">
        <v>41</v>
      </c>
      <c r="B4" s="109">
        <f>B5</f>
        <v>523</v>
      </c>
      <c r="C4" s="110">
        <f>C5</f>
        <v>7</v>
      </c>
      <c r="D4" s="111"/>
    </row>
    <row r="5" spans="1:4" s="14" customFormat="1" ht="21" customHeight="1">
      <c r="A5" s="112" t="s">
        <v>42</v>
      </c>
      <c r="B5" s="113">
        <v>523</v>
      </c>
      <c r="C5" s="114">
        <v>7</v>
      </c>
      <c r="D5" s="111"/>
    </row>
    <row r="6" spans="1:4" ht="21" customHeight="1">
      <c r="A6" s="74" t="s">
        <v>43</v>
      </c>
      <c r="B6" s="75">
        <f>B7</f>
        <v>376</v>
      </c>
      <c r="C6" s="76">
        <f>C7</f>
        <v>468</v>
      </c>
      <c r="D6" s="115"/>
    </row>
    <row r="7" spans="1:4" ht="21" customHeight="1">
      <c r="A7" s="71" t="s">
        <v>44</v>
      </c>
      <c r="B7" s="72">
        <v>376</v>
      </c>
      <c r="C7" s="73">
        <v>468</v>
      </c>
      <c r="D7" s="116"/>
    </row>
    <row r="8" spans="1:4" ht="21" customHeight="1">
      <c r="A8" s="77" t="s">
        <v>45</v>
      </c>
      <c r="B8" s="68">
        <f>B9</f>
        <v>3115</v>
      </c>
      <c r="C8" s="69">
        <f>C9</f>
        <v>1444</v>
      </c>
      <c r="D8" s="116"/>
    </row>
    <row r="9" spans="1:4" ht="21" customHeight="1">
      <c r="A9" s="71" t="s">
        <v>46</v>
      </c>
      <c r="B9" s="72">
        <v>3115</v>
      </c>
      <c r="C9" s="73">
        <v>1444</v>
      </c>
      <c r="D9" s="115"/>
    </row>
    <row r="10" spans="1:4" ht="21" customHeight="1">
      <c r="A10" s="77" t="s">
        <v>47</v>
      </c>
      <c r="B10" s="68">
        <f>B11+B12+B15+B14+B13++B18</f>
        <v>45107</v>
      </c>
      <c r="C10" s="69">
        <f>C11+C12+C15+C14+C13++C18</f>
        <v>29980</v>
      </c>
      <c r="D10" s="115"/>
    </row>
    <row r="11" spans="1:4" ht="21" customHeight="1">
      <c r="A11" s="71" t="s">
        <v>48</v>
      </c>
      <c r="B11" s="68">
        <v>1924</v>
      </c>
      <c r="C11" s="69">
        <v>3663</v>
      </c>
      <c r="D11" s="116"/>
    </row>
    <row r="12" spans="1:251" ht="21" customHeight="1">
      <c r="A12" s="71" t="s">
        <v>49</v>
      </c>
      <c r="B12" s="68">
        <v>142</v>
      </c>
      <c r="C12" s="69">
        <v>317</v>
      </c>
      <c r="D12" s="116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21" customHeight="1">
      <c r="A13" s="71" t="s">
        <v>50</v>
      </c>
      <c r="B13" s="68"/>
      <c r="C13" s="69"/>
      <c r="D13" s="116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21" customHeight="1">
      <c r="A14" s="71" t="s">
        <v>51</v>
      </c>
      <c r="B14" s="68">
        <v>40</v>
      </c>
      <c r="C14" s="73"/>
      <c r="D14" s="116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21" customHeight="1">
      <c r="A15" s="71" t="s">
        <v>52</v>
      </c>
      <c r="B15" s="68">
        <v>40001</v>
      </c>
      <c r="C15" s="69">
        <v>26000</v>
      </c>
      <c r="D15" s="116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21" customHeight="1">
      <c r="A16" s="71" t="s">
        <v>53</v>
      </c>
      <c r="B16" s="72">
        <v>28001</v>
      </c>
      <c r="C16" s="73"/>
      <c r="D16" s="1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21" customHeight="1">
      <c r="A17" s="71" t="s">
        <v>54</v>
      </c>
      <c r="B17" s="72">
        <v>12000</v>
      </c>
      <c r="C17" s="73">
        <v>26000</v>
      </c>
      <c r="D17" s="11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21" customHeight="1">
      <c r="A18" s="71" t="s">
        <v>55</v>
      </c>
      <c r="B18" s="68">
        <v>3000</v>
      </c>
      <c r="C18" s="73"/>
      <c r="D18" s="11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1" customHeight="1">
      <c r="A19" s="71" t="s">
        <v>56</v>
      </c>
      <c r="B19" s="72">
        <v>3000</v>
      </c>
      <c r="C19" s="73"/>
      <c r="D19" s="11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4" ht="21" customHeight="1">
      <c r="A20" s="77" t="s">
        <v>57</v>
      </c>
      <c r="B20" s="68">
        <f>B21+B23+B26</f>
        <v>40464</v>
      </c>
      <c r="C20" s="69">
        <f>C21+C23+C26</f>
        <v>200402</v>
      </c>
      <c r="D20" s="115"/>
    </row>
    <row r="21" spans="1:4" ht="21" customHeight="1">
      <c r="A21" s="71" t="s">
        <v>58</v>
      </c>
      <c r="B21" s="72">
        <v>36959</v>
      </c>
      <c r="C21" s="117">
        <v>196000</v>
      </c>
      <c r="D21" s="115"/>
    </row>
    <row r="22" spans="1:4" ht="21" customHeight="1">
      <c r="A22" s="71" t="s">
        <v>59</v>
      </c>
      <c r="B22" s="72">
        <v>36959</v>
      </c>
      <c r="C22" s="117">
        <v>196000</v>
      </c>
      <c r="D22" s="115"/>
    </row>
    <row r="23" spans="1:4" ht="21" customHeight="1">
      <c r="A23" s="71" t="s">
        <v>60</v>
      </c>
      <c r="B23" s="72">
        <v>156</v>
      </c>
      <c r="C23" s="73">
        <f>SUM(C24:C25)</f>
        <v>196</v>
      </c>
      <c r="D23" s="116"/>
    </row>
    <row r="24" spans="1:4" ht="21" customHeight="1">
      <c r="A24" s="71" t="s">
        <v>61</v>
      </c>
      <c r="B24" s="72">
        <v>156</v>
      </c>
      <c r="C24" s="73">
        <v>122</v>
      </c>
      <c r="D24" s="115"/>
    </row>
    <row r="25" spans="1:4" ht="21" customHeight="1">
      <c r="A25" s="81" t="s">
        <v>62</v>
      </c>
      <c r="B25" s="82"/>
      <c r="C25" s="73">
        <v>74</v>
      </c>
      <c r="D25" s="115"/>
    </row>
    <row r="26" spans="1:4" ht="21" customHeight="1">
      <c r="A26" s="71" t="s">
        <v>63</v>
      </c>
      <c r="B26" s="72">
        <v>3349</v>
      </c>
      <c r="C26" s="73">
        <v>4206</v>
      </c>
      <c r="D26" s="116"/>
    </row>
    <row r="27" spans="1:4" ht="21" customHeight="1">
      <c r="A27" s="84" t="s">
        <v>64</v>
      </c>
      <c r="B27" s="85"/>
      <c r="C27" s="69">
        <v>5383</v>
      </c>
      <c r="D27" s="116"/>
    </row>
    <row r="28" spans="1:4" ht="21" customHeight="1">
      <c r="A28" s="77" t="s">
        <v>65</v>
      </c>
      <c r="B28" s="68">
        <v>88</v>
      </c>
      <c r="C28" s="69">
        <v>240</v>
      </c>
      <c r="D28" s="115"/>
    </row>
    <row r="29" spans="1:4" ht="21" customHeight="1">
      <c r="A29" s="77" t="s">
        <v>66</v>
      </c>
      <c r="B29" s="118"/>
      <c r="C29" s="69">
        <f>C30+C31</f>
        <v>37300</v>
      </c>
      <c r="D29" s="115"/>
    </row>
    <row r="30" spans="1:4" s="105" customFormat="1" ht="21" customHeight="1">
      <c r="A30" s="71" t="s">
        <v>67</v>
      </c>
      <c r="B30" s="119"/>
      <c r="C30" s="73">
        <v>33970</v>
      </c>
      <c r="D30" s="116"/>
    </row>
    <row r="31" spans="1:4" s="105" customFormat="1" ht="21" customHeight="1">
      <c r="A31" s="71" t="s">
        <v>68</v>
      </c>
      <c r="B31" s="119"/>
      <c r="C31" s="73">
        <v>3330</v>
      </c>
      <c r="D31" s="116"/>
    </row>
    <row r="32" spans="1:4" ht="21" customHeight="1">
      <c r="A32" s="77" t="s">
        <v>69</v>
      </c>
      <c r="B32" s="68">
        <f>B4+B6+B8+B10+B20+B27+B28+B29</f>
        <v>89673</v>
      </c>
      <c r="C32" s="69">
        <f>C4+C6+C8+C10+C20+C27+C28+C29</f>
        <v>275224</v>
      </c>
      <c r="D32" s="115">
        <f>(C32-B32)/B32</f>
        <v>2.069195856054777</v>
      </c>
    </row>
    <row r="33" spans="1:4" ht="21" customHeight="1">
      <c r="A33" s="77" t="s">
        <v>70</v>
      </c>
      <c r="B33" s="68">
        <v>59</v>
      </c>
      <c r="C33" s="69"/>
      <c r="D33" s="115">
        <f>(C33-B33)/B33</f>
        <v>-1</v>
      </c>
    </row>
    <row r="34" spans="1:4" ht="21" customHeight="1">
      <c r="A34" s="77" t="s">
        <v>71</v>
      </c>
      <c r="B34" s="68">
        <v>11294</v>
      </c>
      <c r="C34" s="69">
        <v>14915</v>
      </c>
      <c r="D34" s="115">
        <f>(C34-B34)/B34</f>
        <v>0.3206127147157783</v>
      </c>
    </row>
    <row r="35" spans="1:4" ht="21" customHeight="1">
      <c r="A35" s="77" t="s">
        <v>72</v>
      </c>
      <c r="B35" s="68">
        <v>7150</v>
      </c>
      <c r="C35" s="69">
        <v>11019</v>
      </c>
      <c r="D35" s="115">
        <f>(C35-B35)/B35</f>
        <v>0.5411188811188811</v>
      </c>
    </row>
    <row r="36" spans="1:4" ht="21" customHeight="1">
      <c r="A36" s="120" t="s">
        <v>73</v>
      </c>
      <c r="B36" s="121">
        <f>B35+B34+B33+B32</f>
        <v>108176</v>
      </c>
      <c r="C36" s="122">
        <f>C35+C34+C33+C32</f>
        <v>301158</v>
      </c>
      <c r="D36" s="123">
        <f>SUM(C36-B36)/B36</f>
        <v>1.7839631711285313</v>
      </c>
    </row>
    <row r="38" ht="14.25">
      <c r="C38" s="55"/>
    </row>
    <row r="40" spans="2:3" ht="14.25">
      <c r="B40" s="55"/>
      <c r="C40" s="55"/>
    </row>
    <row r="41" spans="2:3" ht="14.25">
      <c r="B41" s="55"/>
      <c r="C41" s="55"/>
    </row>
  </sheetData>
  <sheetProtection/>
  <mergeCells count="1">
    <mergeCell ref="A1:D1"/>
  </mergeCells>
  <printOptions horizontalCentered="1"/>
  <pageMargins left="0.55" right="0.23999999999999996" top="0.4799999999999999" bottom="0.2" header="0.2" footer="0.31"/>
  <pageSetup firstPageNumber="2" useFirstPageNumber="1" fitToHeight="1" fitToWidth="1" horizontalDpi="300" verticalDpi="3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32"/>
  <sheetViews>
    <sheetView showZeros="0" workbookViewId="0" topLeftCell="A1">
      <selection activeCell="B4" sqref="B4:C32"/>
    </sheetView>
  </sheetViews>
  <sheetFormatPr defaultColWidth="9.00390625" defaultRowHeight="14.25"/>
  <cols>
    <col min="1" max="1" width="38.75390625" style="17" customWidth="1"/>
    <col min="2" max="3" width="16.00390625" style="17" customWidth="1"/>
    <col min="4" max="4" width="13.75390625" style="17" customWidth="1"/>
    <col min="5" max="16384" width="9.00390625" style="17" customWidth="1"/>
  </cols>
  <sheetData>
    <row r="1" spans="1:4" ht="41.25" customHeight="1">
      <c r="A1" s="59" t="s">
        <v>74</v>
      </c>
      <c r="B1" s="59"/>
      <c r="C1" s="59"/>
      <c r="D1" s="59"/>
    </row>
    <row r="2" spans="1:4" ht="18" customHeight="1">
      <c r="A2" s="93"/>
      <c r="B2" s="61"/>
      <c r="C2" s="61"/>
      <c r="D2" s="94" t="s">
        <v>10</v>
      </c>
    </row>
    <row r="3" spans="1:4" s="14" customFormat="1" ht="27" customHeight="1">
      <c r="A3" s="95" t="s">
        <v>11</v>
      </c>
      <c r="B3" s="96" t="s">
        <v>12</v>
      </c>
      <c r="C3" s="65" t="s">
        <v>13</v>
      </c>
      <c r="D3" s="65" t="s">
        <v>14</v>
      </c>
    </row>
    <row r="4" spans="1:4" ht="21.75" customHeight="1">
      <c r="A4" s="97" t="s">
        <v>15</v>
      </c>
      <c r="B4" s="78"/>
      <c r="C4" s="78">
        <f>SUM(C5:C9)</f>
        <v>1692</v>
      </c>
      <c r="D4" s="70"/>
    </row>
    <row r="5" spans="1:4" ht="21.75" customHeight="1">
      <c r="A5" s="98" t="s">
        <v>16</v>
      </c>
      <c r="B5" s="80">
        <v>6</v>
      </c>
      <c r="C5" s="80">
        <v>1739</v>
      </c>
      <c r="D5" s="70"/>
    </row>
    <row r="6" spans="1:4" ht="21.75" customHeight="1">
      <c r="A6" s="98" t="s">
        <v>17</v>
      </c>
      <c r="B6" s="80"/>
      <c r="C6" s="80"/>
      <c r="D6" s="70"/>
    </row>
    <row r="7" spans="1:4" ht="21.75" customHeight="1">
      <c r="A7" s="98" t="s">
        <v>18</v>
      </c>
      <c r="B7" s="80"/>
      <c r="C7" s="80"/>
      <c r="D7" s="70"/>
    </row>
    <row r="8" spans="1:4" ht="21.75" customHeight="1">
      <c r="A8" s="98" t="s">
        <v>19</v>
      </c>
      <c r="B8" s="80">
        <v>-6</v>
      </c>
      <c r="C8" s="80">
        <v>-47</v>
      </c>
      <c r="D8" s="70"/>
    </row>
    <row r="9" spans="1:4" ht="21.75" customHeight="1">
      <c r="A9" s="98" t="s">
        <v>20</v>
      </c>
      <c r="B9" s="80"/>
      <c r="C9" s="80"/>
      <c r="D9" s="70"/>
    </row>
    <row r="10" spans="1:4" ht="21.75" customHeight="1">
      <c r="A10" s="97" t="s">
        <v>22</v>
      </c>
      <c r="B10" s="78"/>
      <c r="C10" s="78"/>
      <c r="D10" s="70"/>
    </row>
    <row r="11" spans="1:4" ht="21.75" customHeight="1">
      <c r="A11" s="97" t="s">
        <v>23</v>
      </c>
      <c r="B11" s="99">
        <v>951</v>
      </c>
      <c r="C11" s="99">
        <f>SUM(C12:C13)</f>
        <v>1022</v>
      </c>
      <c r="D11" s="70"/>
    </row>
    <row r="12" spans="1:4" ht="21.75" customHeight="1">
      <c r="A12" s="98" t="s">
        <v>24</v>
      </c>
      <c r="B12" s="100">
        <v>761</v>
      </c>
      <c r="C12" s="100">
        <v>842</v>
      </c>
      <c r="D12" s="70"/>
    </row>
    <row r="13" spans="1:4" ht="21.75" customHeight="1">
      <c r="A13" s="98" t="s">
        <v>25</v>
      </c>
      <c r="B13" s="100">
        <v>190</v>
      </c>
      <c r="C13" s="100">
        <v>180</v>
      </c>
      <c r="D13" s="70"/>
    </row>
    <row r="14" spans="1:4" ht="21.75" customHeight="1">
      <c r="A14" s="97" t="s">
        <v>26</v>
      </c>
      <c r="B14" s="100"/>
      <c r="C14" s="99">
        <v>80</v>
      </c>
      <c r="D14" s="70"/>
    </row>
    <row r="15" spans="1:4" ht="21.75" customHeight="1">
      <c r="A15" s="98" t="s">
        <v>27</v>
      </c>
      <c r="B15" s="100"/>
      <c r="C15" s="100">
        <v>80</v>
      </c>
      <c r="D15" s="70"/>
    </row>
    <row r="16" spans="1:4" ht="21.75" customHeight="1">
      <c r="A16" s="97" t="s">
        <v>28</v>
      </c>
      <c r="B16" s="101"/>
      <c r="C16" s="99">
        <f>C17</f>
        <v>588</v>
      </c>
      <c r="D16" s="70"/>
    </row>
    <row r="17" spans="1:4" ht="21.75" customHeight="1">
      <c r="A17" s="98" t="s">
        <v>31</v>
      </c>
      <c r="B17" s="101"/>
      <c r="C17" s="100">
        <v>588</v>
      </c>
      <c r="D17" s="70"/>
    </row>
    <row r="18" spans="1:4" ht="21.75" customHeight="1">
      <c r="A18" s="97" t="s">
        <v>33</v>
      </c>
      <c r="B18" s="99"/>
      <c r="C18" s="99"/>
      <c r="D18" s="70"/>
    </row>
    <row r="19" spans="1:4" ht="21.75" customHeight="1">
      <c r="A19" s="98"/>
      <c r="B19" s="100"/>
      <c r="C19" s="100"/>
      <c r="D19" s="70"/>
    </row>
    <row r="20" spans="1:4" ht="21.75" customHeight="1">
      <c r="A20" s="97" t="s">
        <v>34</v>
      </c>
      <c r="B20" s="99">
        <v>951</v>
      </c>
      <c r="C20" s="99">
        <f>C4+C10+C11+C14+C16</f>
        <v>3382</v>
      </c>
      <c r="D20" s="70">
        <f>(C20-B20)/B20</f>
        <v>2.556256572029443</v>
      </c>
    </row>
    <row r="21" spans="1:4" ht="21.75" customHeight="1">
      <c r="A21" s="97" t="s">
        <v>35</v>
      </c>
      <c r="B21" s="99">
        <v>3698</v>
      </c>
      <c r="C21" s="99">
        <v>2595</v>
      </c>
      <c r="D21" s="70">
        <f>(C21-B21)/B21</f>
        <v>-0.29826933477555434</v>
      </c>
    </row>
    <row r="22" spans="1:4" ht="21.75" customHeight="1">
      <c r="A22" s="97" t="s">
        <v>36</v>
      </c>
      <c r="B22" s="99">
        <v>1444</v>
      </c>
      <c r="C22" s="99">
        <v>344</v>
      </c>
      <c r="D22" s="70">
        <f>(C22-B22)/B22</f>
        <v>-0.7617728531855956</v>
      </c>
    </row>
    <row r="23" spans="1:4" ht="21.75" customHeight="1">
      <c r="A23" s="97" t="s">
        <v>37</v>
      </c>
      <c r="B23" s="99">
        <v>0</v>
      </c>
      <c r="C23" s="99">
        <v>0</v>
      </c>
      <c r="D23" s="70"/>
    </row>
    <row r="24" spans="1:4" ht="21.75" customHeight="1">
      <c r="A24" s="97" t="s">
        <v>38</v>
      </c>
      <c r="B24" s="99">
        <v>12000</v>
      </c>
      <c r="C24" s="99">
        <v>16000</v>
      </c>
      <c r="D24" s="70">
        <f>(C24-B24)/B24</f>
        <v>0.3333333333333333</v>
      </c>
    </row>
    <row r="25" spans="1:4" ht="21.75" customHeight="1">
      <c r="A25" s="97" t="s">
        <v>75</v>
      </c>
      <c r="B25" s="99"/>
      <c r="C25" s="99">
        <v>1766</v>
      </c>
      <c r="D25" s="70"/>
    </row>
    <row r="26" spans="1:4" ht="21.75" customHeight="1">
      <c r="A26" s="98"/>
      <c r="B26" s="100"/>
      <c r="C26" s="100"/>
      <c r="D26" s="102"/>
    </row>
    <row r="27" spans="1:4" ht="21.75" customHeight="1">
      <c r="A27" s="98"/>
      <c r="B27" s="100"/>
      <c r="C27" s="100"/>
      <c r="D27" s="102"/>
    </row>
    <row r="28" spans="1:4" ht="21.75" customHeight="1">
      <c r="A28" s="98"/>
      <c r="B28" s="100"/>
      <c r="C28" s="100"/>
      <c r="D28" s="102"/>
    </row>
    <row r="29" spans="1:4" ht="21.75" customHeight="1">
      <c r="A29" s="98"/>
      <c r="B29" s="100"/>
      <c r="C29" s="100"/>
      <c r="D29" s="102"/>
    </row>
    <row r="30" spans="1:4" ht="21.75" customHeight="1">
      <c r="A30" s="98"/>
      <c r="B30" s="100"/>
      <c r="C30" s="100"/>
      <c r="D30" s="102"/>
    </row>
    <row r="31" spans="1:4" ht="21.75" customHeight="1">
      <c r="A31" s="98"/>
      <c r="B31" s="100"/>
      <c r="C31" s="100"/>
      <c r="D31" s="102"/>
    </row>
    <row r="32" spans="1:4" s="92" customFormat="1" ht="21.75" customHeight="1">
      <c r="A32" s="103" t="s">
        <v>39</v>
      </c>
      <c r="B32" s="104">
        <f>B24+B22+B20+B21</f>
        <v>18093</v>
      </c>
      <c r="C32" s="104">
        <f>C24+C22+C20+C21+C25</f>
        <v>24087</v>
      </c>
      <c r="D32" s="91">
        <v>2.9139</v>
      </c>
    </row>
  </sheetData>
  <sheetProtection/>
  <protectedRanges>
    <protectedRange sqref="C4:C31 B4:B15 B18:B31" name="区域1_1_2_1_1_1"/>
    <protectedRange sqref="C4:C31 B4:B15 B18:B31" name="区域1_1_2_2_1_1"/>
  </protectedRanges>
  <mergeCells count="1">
    <mergeCell ref="A1:D1"/>
  </mergeCells>
  <printOptions horizontalCentered="1" verticalCentered="1"/>
  <pageMargins left="0.55" right="0.23999999999999996" top="0.2" bottom="0.59" header="0.2" footer="0.04"/>
  <pageSetup firstPageNumber="3" useFirstPageNumber="1"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29"/>
  <sheetViews>
    <sheetView showZeros="0" workbookViewId="0" topLeftCell="A1">
      <selection activeCell="A4" sqref="A4:A19"/>
    </sheetView>
  </sheetViews>
  <sheetFormatPr defaultColWidth="9.00390625" defaultRowHeight="14.25"/>
  <cols>
    <col min="1" max="1" width="48.25390625" style="57" customWidth="1"/>
    <col min="2" max="3" width="12.625" style="17" customWidth="1"/>
    <col min="4" max="4" width="12.625" style="58" customWidth="1"/>
    <col min="5" max="16384" width="9.00390625" style="17" customWidth="1"/>
  </cols>
  <sheetData>
    <row r="1" spans="1:4" ht="27" customHeight="1">
      <c r="A1" s="59" t="s">
        <v>76</v>
      </c>
      <c r="B1" s="59"/>
      <c r="C1" s="59"/>
      <c r="D1" s="59"/>
    </row>
    <row r="2" spans="1:4" ht="18" customHeight="1">
      <c r="A2" s="60"/>
      <c r="B2" s="61"/>
      <c r="C2" s="61"/>
      <c r="D2" s="62" t="s">
        <v>10</v>
      </c>
    </row>
    <row r="3" spans="1:4" s="56" customFormat="1" ht="39" customHeight="1">
      <c r="A3" s="63" t="s">
        <v>11</v>
      </c>
      <c r="B3" s="64" t="s">
        <v>12</v>
      </c>
      <c r="C3" s="65" t="s">
        <v>13</v>
      </c>
      <c r="D3" s="66" t="s">
        <v>14</v>
      </c>
    </row>
    <row r="4" spans="1:4" s="14" customFormat="1" ht="39" customHeight="1">
      <c r="A4" s="67" t="s">
        <v>45</v>
      </c>
      <c r="B4" s="68">
        <f>B5</f>
        <v>3115</v>
      </c>
      <c r="C4" s="69">
        <f>C5</f>
        <v>1444</v>
      </c>
      <c r="D4" s="70"/>
    </row>
    <row r="5" spans="1:4" s="14" customFormat="1" ht="39" customHeight="1">
      <c r="A5" s="71" t="s">
        <v>46</v>
      </c>
      <c r="B5" s="72">
        <v>3115</v>
      </c>
      <c r="C5" s="73">
        <v>1444</v>
      </c>
      <c r="D5" s="70"/>
    </row>
    <row r="6" spans="1:4" s="14" customFormat="1" ht="39" customHeight="1">
      <c r="A6" s="74" t="s">
        <v>43</v>
      </c>
      <c r="B6" s="75">
        <f>B7</f>
        <v>40</v>
      </c>
      <c r="C6" s="76">
        <v>0</v>
      </c>
      <c r="D6" s="70"/>
    </row>
    <row r="7" spans="1:4" s="14" customFormat="1" ht="39" customHeight="1">
      <c r="A7" s="71" t="s">
        <v>44</v>
      </c>
      <c r="B7" s="72">
        <v>40</v>
      </c>
      <c r="C7" s="73">
        <v>0</v>
      </c>
      <c r="D7" s="70"/>
    </row>
    <row r="8" spans="1:4" s="14" customFormat="1" ht="39" customHeight="1">
      <c r="A8" s="77" t="s">
        <v>47</v>
      </c>
      <c r="B8" s="68"/>
      <c r="C8" s="69">
        <v>317</v>
      </c>
      <c r="D8" s="70"/>
    </row>
    <row r="9" spans="1:4" s="14" customFormat="1" ht="39" customHeight="1">
      <c r="A9" s="71" t="s">
        <v>49</v>
      </c>
      <c r="B9" s="68"/>
      <c r="C9" s="69">
        <v>317</v>
      </c>
      <c r="D9" s="70"/>
    </row>
    <row r="10" spans="1:4" ht="27" customHeight="1">
      <c r="A10" s="77" t="s">
        <v>57</v>
      </c>
      <c r="B10" s="68">
        <f>B11+B13+B16</f>
        <v>12603</v>
      </c>
      <c r="C10" s="78">
        <f>C11+C13+C16</f>
        <v>17107</v>
      </c>
      <c r="D10" s="70"/>
    </row>
    <row r="11" spans="1:4" ht="27" customHeight="1">
      <c r="A11" s="71" t="s">
        <v>58</v>
      </c>
      <c r="B11" s="68">
        <v>11987</v>
      </c>
      <c r="C11" s="78">
        <v>16000</v>
      </c>
      <c r="D11" s="79"/>
    </row>
    <row r="12" spans="1:4" ht="27" customHeight="1">
      <c r="A12" s="71" t="s">
        <v>59</v>
      </c>
      <c r="B12" s="72">
        <v>11987</v>
      </c>
      <c r="C12" s="80">
        <v>16000</v>
      </c>
      <c r="D12" s="79"/>
    </row>
    <row r="13" spans="1:4" ht="27" customHeight="1">
      <c r="A13" s="71" t="s">
        <v>60</v>
      </c>
      <c r="B13" s="68">
        <v>156</v>
      </c>
      <c r="C13" s="78">
        <f>SUM(C14:C15)</f>
        <v>196</v>
      </c>
      <c r="D13" s="79"/>
    </row>
    <row r="14" spans="1:4" ht="27" customHeight="1">
      <c r="A14" s="71" t="s">
        <v>61</v>
      </c>
      <c r="B14" s="72">
        <v>156</v>
      </c>
      <c r="C14" s="80">
        <v>74</v>
      </c>
      <c r="D14" s="79"/>
    </row>
    <row r="15" spans="1:4" ht="27" customHeight="1">
      <c r="A15" s="81" t="s">
        <v>62</v>
      </c>
      <c r="B15" s="82"/>
      <c r="C15" s="80">
        <v>122</v>
      </c>
      <c r="D15" s="79"/>
    </row>
    <row r="16" spans="1:4" ht="27" customHeight="1">
      <c r="A16" s="71" t="s">
        <v>63</v>
      </c>
      <c r="B16" s="68">
        <v>460</v>
      </c>
      <c r="C16" s="78">
        <v>911</v>
      </c>
      <c r="D16" s="83"/>
    </row>
    <row r="17" spans="1:4" ht="27" customHeight="1">
      <c r="A17" s="84" t="s">
        <v>64</v>
      </c>
      <c r="B17" s="85"/>
      <c r="C17" s="78">
        <v>588</v>
      </c>
      <c r="D17" s="83"/>
    </row>
    <row r="18" spans="1:4" ht="27" customHeight="1">
      <c r="A18" s="86" t="s">
        <v>65</v>
      </c>
      <c r="B18" s="68">
        <v>13</v>
      </c>
      <c r="C18" s="78">
        <v>18</v>
      </c>
      <c r="D18" s="79"/>
    </row>
    <row r="19" spans="1:4" ht="27" customHeight="1">
      <c r="A19" s="86" t="s">
        <v>69</v>
      </c>
      <c r="B19" s="68">
        <f>B4+B8+B10+B17+B18+B6</f>
        <v>15771</v>
      </c>
      <c r="C19" s="78">
        <f>C4+C8+C10+C17+C18</f>
        <v>19474</v>
      </c>
      <c r="D19" s="70">
        <f>(C19-B19)/B19</f>
        <v>0.23479804704837995</v>
      </c>
    </row>
    <row r="20" spans="1:4" ht="27" customHeight="1">
      <c r="A20" s="86" t="s">
        <v>70</v>
      </c>
      <c r="B20" s="78"/>
      <c r="C20" s="78"/>
      <c r="D20" s="70"/>
    </row>
    <row r="21" spans="1:4" ht="27" customHeight="1">
      <c r="A21" s="86" t="s">
        <v>71</v>
      </c>
      <c r="B21" s="78">
        <v>1978</v>
      </c>
      <c r="C21" s="78">
        <v>3252</v>
      </c>
      <c r="D21" s="70">
        <f aca="true" t="shared" si="0" ref="D20:D25">(C21-B21)/B21</f>
        <v>0.6440849342770475</v>
      </c>
    </row>
    <row r="22" spans="1:4" ht="27" customHeight="1">
      <c r="A22" s="86" t="s">
        <v>72</v>
      </c>
      <c r="B22" s="78">
        <v>344</v>
      </c>
      <c r="C22" s="78">
        <v>1361</v>
      </c>
      <c r="D22" s="70">
        <f t="shared" si="0"/>
        <v>2.9563953488372094</v>
      </c>
    </row>
    <row r="23" spans="1:4" ht="27" customHeight="1">
      <c r="A23" s="87"/>
      <c r="B23" s="80"/>
      <c r="C23" s="80"/>
      <c r="D23" s="70"/>
    </row>
    <row r="24" spans="1:4" ht="27" customHeight="1">
      <c r="A24" s="87"/>
      <c r="B24" s="80"/>
      <c r="C24" s="80"/>
      <c r="D24" s="70"/>
    </row>
    <row r="25" spans="1:4" ht="27" customHeight="1">
      <c r="A25" s="88" t="s">
        <v>73</v>
      </c>
      <c r="B25" s="89">
        <f>B22+B21+B19</f>
        <v>18093</v>
      </c>
      <c r="C25" s="90">
        <f>C22+C21+C19</f>
        <v>24087</v>
      </c>
      <c r="D25" s="91">
        <f t="shared" si="0"/>
        <v>0.3312883435582822</v>
      </c>
    </row>
    <row r="28" spans="2:3" ht="14.25">
      <c r="B28" s="55"/>
      <c r="C28" s="55"/>
    </row>
    <row r="29" spans="2:3" ht="14.25">
      <c r="B29" s="55"/>
      <c r="C29" s="55"/>
    </row>
  </sheetData>
  <sheetProtection/>
  <protectedRanges>
    <protectedRange sqref="B26:C33 B18:B24 B11:B12 C10:C13 C16:C24" name="区域1_1_2_1_1_1"/>
    <protectedRange sqref="B26:C33 B18:B24 B11:B12 C10:C13 C16:C24" name="区域1_1_2_2_1_1"/>
  </protectedRanges>
  <mergeCells count="1">
    <mergeCell ref="A1:D1"/>
  </mergeCells>
  <printOptions horizontalCentered="1" verticalCentered="1"/>
  <pageMargins left="0.55" right="0.23999999999999996" top="0.2" bottom="0.2" header="0.2" footer="0.23999999999999996"/>
  <pageSetup firstPageNumber="4" useFirstPageNumber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70" zoomScaleNormal="70" workbookViewId="0" topLeftCell="A1">
      <selection activeCell="F29" sqref="F29"/>
    </sheetView>
  </sheetViews>
  <sheetFormatPr defaultColWidth="9.00390625" defaultRowHeight="14.25"/>
  <cols>
    <col min="1" max="1" width="45.75390625" style="17" customWidth="1"/>
    <col min="2" max="2" width="18.75390625" style="17" customWidth="1"/>
    <col min="3" max="7" width="23.375" style="17" customWidth="1"/>
    <col min="8" max="16384" width="9.00390625" style="17" customWidth="1"/>
  </cols>
  <sheetData>
    <row r="1" spans="1:7" ht="45" customHeight="1">
      <c r="A1" s="18" t="s">
        <v>77</v>
      </c>
      <c r="B1" s="18"/>
      <c r="C1" s="18"/>
      <c r="D1" s="18"/>
      <c r="E1" s="18"/>
      <c r="F1" s="18"/>
      <c r="G1" s="18"/>
    </row>
    <row r="2" spans="1:7" ht="30.75" customHeight="1">
      <c r="A2" s="19"/>
      <c r="E2" s="20" t="s">
        <v>10</v>
      </c>
      <c r="F2" s="20"/>
      <c r="G2" s="21"/>
    </row>
    <row r="3" spans="1:7" ht="30.75" customHeight="1">
      <c r="A3" s="22" t="s">
        <v>11</v>
      </c>
      <c r="B3" s="23" t="s">
        <v>78</v>
      </c>
      <c r="C3" s="24" t="s">
        <v>79</v>
      </c>
      <c r="D3" s="25"/>
      <c r="E3" s="26" t="s">
        <v>79</v>
      </c>
      <c r="F3" s="27"/>
      <c r="G3" s="28" t="s">
        <v>80</v>
      </c>
    </row>
    <row r="4" spans="1:7" s="14" customFormat="1" ht="48.75" customHeight="1">
      <c r="A4" s="29"/>
      <c r="B4" s="30"/>
      <c r="C4" s="31" t="s">
        <v>81</v>
      </c>
      <c r="D4" s="31" t="s">
        <v>82</v>
      </c>
      <c r="E4" s="32" t="s">
        <v>83</v>
      </c>
      <c r="F4" s="33" t="s">
        <v>84</v>
      </c>
      <c r="G4" s="34"/>
    </row>
    <row r="5" spans="1:7" s="15" customFormat="1" ht="48" customHeight="1">
      <c r="A5" s="35" t="s">
        <v>35</v>
      </c>
      <c r="B5" s="36">
        <f>SUM(B6:B13)</f>
        <v>44091</v>
      </c>
      <c r="C5" s="36">
        <f>SUM(C6:C13)</f>
        <v>2595</v>
      </c>
      <c r="D5" s="36">
        <f>SUM(D6:D13)</f>
        <v>41496</v>
      </c>
      <c r="E5" s="37">
        <f>C5/B5</f>
        <v>0.05885554875144587</v>
      </c>
      <c r="F5" s="38">
        <f>D5/B5</f>
        <v>0.9411444512485542</v>
      </c>
      <c r="G5" s="39"/>
    </row>
    <row r="6" spans="1:7" s="15" customFormat="1" ht="48" customHeight="1">
      <c r="A6" s="40" t="s">
        <v>85</v>
      </c>
      <c r="B6" s="41">
        <v>151</v>
      </c>
      <c r="C6" s="42">
        <v>0</v>
      </c>
      <c r="D6" s="42">
        <f>B6-C6</f>
        <v>151</v>
      </c>
      <c r="E6" s="43">
        <f aca="true" t="shared" si="0" ref="E6:E13">C6/B6</f>
        <v>0</v>
      </c>
      <c r="F6" s="44">
        <f aca="true" t="shared" si="1" ref="F6:F13">D6/B6</f>
        <v>1</v>
      </c>
      <c r="G6" s="45"/>
    </row>
    <row r="7" spans="1:7" s="15" customFormat="1" ht="48" customHeight="1">
      <c r="A7" s="40" t="s">
        <v>86</v>
      </c>
      <c r="B7" s="41">
        <v>341</v>
      </c>
      <c r="C7" s="42">
        <v>0</v>
      </c>
      <c r="D7" s="42">
        <f aca="true" t="shared" si="2" ref="D7:D13">B7-C7</f>
        <v>341</v>
      </c>
      <c r="E7" s="43">
        <f t="shared" si="0"/>
        <v>0</v>
      </c>
      <c r="F7" s="44">
        <f t="shared" si="1"/>
        <v>1</v>
      </c>
      <c r="G7" s="45"/>
    </row>
    <row r="8" spans="1:7" s="15" customFormat="1" ht="48" customHeight="1">
      <c r="A8" s="40" t="s">
        <v>87</v>
      </c>
      <c r="B8" s="41">
        <v>1444</v>
      </c>
      <c r="C8" s="42">
        <v>1444</v>
      </c>
      <c r="D8" s="42">
        <f t="shared" si="2"/>
        <v>0</v>
      </c>
      <c r="E8" s="43">
        <f t="shared" si="0"/>
        <v>1</v>
      </c>
      <c r="F8" s="44">
        <f t="shared" si="1"/>
        <v>0</v>
      </c>
      <c r="G8" s="45"/>
    </row>
    <row r="9" spans="1:7" s="15" customFormat="1" ht="48" customHeight="1">
      <c r="A9" s="40" t="s">
        <v>88</v>
      </c>
      <c r="B9" s="41">
        <v>895</v>
      </c>
      <c r="C9" s="42">
        <v>326</v>
      </c>
      <c r="D9" s="42">
        <f t="shared" si="2"/>
        <v>569</v>
      </c>
      <c r="E9" s="43">
        <f t="shared" si="0"/>
        <v>0.3642458100558659</v>
      </c>
      <c r="F9" s="44">
        <f t="shared" si="1"/>
        <v>0.6357541899441341</v>
      </c>
      <c r="G9" s="45"/>
    </row>
    <row r="10" spans="1:7" s="15" customFormat="1" ht="48" customHeight="1">
      <c r="A10" s="40" t="s">
        <v>26</v>
      </c>
      <c r="B10" s="41">
        <v>122</v>
      </c>
      <c r="C10" s="41">
        <v>122</v>
      </c>
      <c r="D10" s="42">
        <f t="shared" si="2"/>
        <v>0</v>
      </c>
      <c r="E10" s="43">
        <f t="shared" si="0"/>
        <v>1</v>
      </c>
      <c r="F10" s="44">
        <f t="shared" si="1"/>
        <v>0</v>
      </c>
      <c r="G10" s="46"/>
    </row>
    <row r="11" spans="1:7" s="16" customFormat="1" ht="48" customHeight="1">
      <c r="A11" s="40" t="s">
        <v>23</v>
      </c>
      <c r="B11" s="41">
        <v>3838</v>
      </c>
      <c r="C11" s="41">
        <v>703</v>
      </c>
      <c r="D11" s="42">
        <f t="shared" si="2"/>
        <v>3135</v>
      </c>
      <c r="E11" s="43">
        <f t="shared" si="0"/>
        <v>0.18316831683168316</v>
      </c>
      <c r="F11" s="44">
        <f t="shared" si="1"/>
        <v>0.8168316831683168</v>
      </c>
      <c r="G11" s="46"/>
    </row>
    <row r="12" spans="1:7" s="16" customFormat="1" ht="48" customHeight="1">
      <c r="A12" s="40" t="s">
        <v>89</v>
      </c>
      <c r="B12" s="41">
        <v>0</v>
      </c>
      <c r="C12" s="41">
        <v>0</v>
      </c>
      <c r="D12" s="42">
        <f t="shared" si="2"/>
        <v>0</v>
      </c>
      <c r="E12" s="43"/>
      <c r="F12" s="44"/>
      <c r="G12" s="46"/>
    </row>
    <row r="13" spans="1:7" s="16" customFormat="1" ht="48" customHeight="1">
      <c r="A13" s="47" t="s">
        <v>90</v>
      </c>
      <c r="B13" s="48">
        <v>37300</v>
      </c>
      <c r="C13" s="48">
        <v>0</v>
      </c>
      <c r="D13" s="49">
        <f t="shared" si="2"/>
        <v>37300</v>
      </c>
      <c r="E13" s="50">
        <f t="shared" si="0"/>
        <v>0</v>
      </c>
      <c r="F13" s="51">
        <f t="shared" si="1"/>
        <v>1</v>
      </c>
      <c r="G13" s="52"/>
    </row>
    <row r="14" spans="1:6" s="16" customFormat="1" ht="29.25" customHeight="1">
      <c r="A14" s="53"/>
      <c r="B14" s="54"/>
      <c r="C14" s="54"/>
      <c r="D14" s="54"/>
      <c r="E14" s="54"/>
      <c r="F14" s="54"/>
    </row>
    <row r="16" ht="20.25">
      <c r="C16" s="54"/>
    </row>
    <row r="18" spans="2:3" ht="14.25">
      <c r="B18" s="55"/>
      <c r="C18" s="55"/>
    </row>
  </sheetData>
  <sheetProtection/>
  <mergeCells count="7">
    <mergeCell ref="A1:G1"/>
    <mergeCell ref="E2:G2"/>
    <mergeCell ref="C3:D3"/>
    <mergeCell ref="E3:F3"/>
    <mergeCell ref="A3:A4"/>
    <mergeCell ref="B3:B4"/>
    <mergeCell ref="G3:G4"/>
  </mergeCells>
  <printOptions horizontalCentered="1"/>
  <pageMargins left="0.51" right="0.51" top="0.75" bottom="0.75" header="0.31" footer="0.31"/>
  <pageSetup fitToHeight="1" fitToWidth="1"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C9" sqref="C9"/>
    </sheetView>
  </sheetViews>
  <sheetFormatPr defaultColWidth="9.00390625" defaultRowHeight="14.25"/>
  <cols>
    <col min="1" max="1" width="27.625" style="1" customWidth="1"/>
    <col min="2" max="4" width="21.25390625" style="1" customWidth="1"/>
    <col min="5" max="5" width="24.125" style="1" customWidth="1"/>
    <col min="6" max="16384" width="8.75390625" style="1" bestFit="1" customWidth="1"/>
  </cols>
  <sheetData>
    <row r="1" spans="1:5" s="1" customFormat="1" ht="36" customHeight="1">
      <c r="A1" s="2" t="s">
        <v>91</v>
      </c>
      <c r="B1" s="2"/>
      <c r="C1" s="2"/>
      <c r="D1" s="2"/>
      <c r="E1" s="2"/>
    </row>
    <row r="2" spans="1:5" s="1" customFormat="1" ht="26.25" customHeight="1">
      <c r="A2" s="3"/>
      <c r="B2" s="3"/>
      <c r="C2" s="4"/>
      <c r="D2" s="5"/>
      <c r="E2" s="6" t="s">
        <v>92</v>
      </c>
    </row>
    <row r="3" spans="1:5" s="1" customFormat="1" ht="53.25" customHeight="1">
      <c r="A3" s="7" t="s">
        <v>93</v>
      </c>
      <c r="B3" s="8" t="s">
        <v>94</v>
      </c>
      <c r="C3" s="8" t="s">
        <v>95</v>
      </c>
      <c r="D3" s="8" t="s">
        <v>96</v>
      </c>
      <c r="E3" s="8" t="s">
        <v>97</v>
      </c>
    </row>
    <row r="4" spans="1:5" s="1" customFormat="1" ht="32.25" customHeight="1">
      <c r="A4" s="9" t="s">
        <v>98</v>
      </c>
      <c r="B4" s="10">
        <f>B5+B6+B7+B8+B9</f>
        <v>30.2</v>
      </c>
      <c r="C4" s="10">
        <f>C5+C6+C7+C8+C9</f>
        <v>8</v>
      </c>
      <c r="D4" s="10">
        <f>D5+D6+D7+D8+D9</f>
        <v>30.2</v>
      </c>
      <c r="E4" s="10">
        <f aca="true" t="shared" si="0" ref="E4:E9">B4-D4</f>
        <v>0</v>
      </c>
    </row>
    <row r="5" spans="1:5" s="1" customFormat="1" ht="32.25" customHeight="1">
      <c r="A5" s="11" t="s">
        <v>99</v>
      </c>
      <c r="B5" s="12">
        <v>2.8</v>
      </c>
      <c r="C5" s="12">
        <v>1.2</v>
      </c>
      <c r="D5" s="12">
        <v>2.8</v>
      </c>
      <c r="E5" s="13">
        <f t="shared" si="0"/>
        <v>0</v>
      </c>
    </row>
    <row r="6" spans="1:5" s="1" customFormat="1" ht="32.25" customHeight="1">
      <c r="A6" s="11" t="s">
        <v>100</v>
      </c>
      <c r="B6" s="12">
        <v>15</v>
      </c>
      <c r="C6" s="12">
        <v>3.7</v>
      </c>
      <c r="D6" s="12">
        <v>15</v>
      </c>
      <c r="E6" s="13">
        <f t="shared" si="0"/>
        <v>0</v>
      </c>
    </row>
    <row r="7" spans="1:5" s="1" customFormat="1" ht="32.25" customHeight="1">
      <c r="A7" s="11" t="s">
        <v>101</v>
      </c>
      <c r="B7" s="12">
        <v>8.2</v>
      </c>
      <c r="C7" s="12">
        <v>2.8</v>
      </c>
      <c r="D7" s="12">
        <v>8.2</v>
      </c>
      <c r="E7" s="13">
        <f t="shared" si="0"/>
        <v>0</v>
      </c>
    </row>
    <row r="8" spans="1:5" s="1" customFormat="1" ht="32.25" customHeight="1">
      <c r="A8" s="11" t="s">
        <v>102</v>
      </c>
      <c r="B8" s="12">
        <v>0.5</v>
      </c>
      <c r="C8" s="12">
        <v>0</v>
      </c>
      <c r="D8" s="12">
        <v>0.5</v>
      </c>
      <c r="E8" s="13">
        <f t="shared" si="0"/>
        <v>0</v>
      </c>
    </row>
    <row r="9" spans="1:5" s="1" customFormat="1" ht="32.25" customHeight="1">
      <c r="A9" s="11" t="s">
        <v>103</v>
      </c>
      <c r="B9" s="12">
        <v>3.7</v>
      </c>
      <c r="C9" s="12">
        <v>0.3</v>
      </c>
      <c r="D9" s="12">
        <v>3.7</v>
      </c>
      <c r="E9" s="13">
        <f t="shared" si="0"/>
        <v>0</v>
      </c>
    </row>
    <row r="11" s="1" customFormat="1" ht="14.25">
      <c r="J11" s="1">
        <v>0</v>
      </c>
    </row>
  </sheetData>
  <sheetProtection/>
  <mergeCells count="1">
    <mergeCell ref="A1:E1"/>
  </mergeCells>
  <printOptions horizontalCentered="1"/>
  <pageMargins left="0.7083333333333334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2019-06-22T10:49:23Z</cp:lastPrinted>
  <dcterms:created xsi:type="dcterms:W3CDTF">2012-12-27T03:21:05Z</dcterms:created>
  <dcterms:modified xsi:type="dcterms:W3CDTF">2021-09-28T09:29:14Z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