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封面" sheetId="1" r:id="rId1"/>
    <sheet name="目录" sheetId="2" r:id="rId2"/>
    <sheet name="2017年全州财政收支附件1-1" sheetId="3" r:id="rId3"/>
    <sheet name="2017年全州财政收支附件1-1-1" sheetId="4" r:id="rId4"/>
    <sheet name="2017年全州财政收支附件1-2" sheetId="5" r:id="rId5"/>
    <sheet name="2017年克州本级收支附件2-1" sheetId="6" r:id="rId6"/>
    <sheet name="2017年克州本级收支附件2-1-1" sheetId="7" r:id="rId7"/>
    <sheet name="2017年克州本级收支附件2-2" sheetId="8" r:id="rId8"/>
    <sheet name="克州2017年本级公共财政支出明细情况表" sheetId="9" r:id="rId9"/>
    <sheet name="克州2017年“三公”经费支出情况表" sheetId="10" r:id="rId10"/>
    <sheet name="2016年-2017年克州对下转移支付资金表情况" sheetId="11" r:id="rId11"/>
    <sheet name="债务限额及余额情况表" sheetId="12" r:id="rId12"/>
  </sheets>
  <definedNames>
    <definedName name="_xlnm.Print_Area" localSheetId="3">'2017年全州财政收支附件1-1-1'!$A$1:$D$30</definedName>
    <definedName name="_xlnm.Print_Area" localSheetId="8">'克州2017年本级公共财政支出明细情况表'!$A$1:$D$142</definedName>
    <definedName name="_xlnm.Print_Titles" localSheetId="8">'克州2017年本级公共财政支出明细情况表'!$1:$3</definedName>
  </definedNames>
  <calcPr fullCalcOnLoad="1"/>
</workbook>
</file>

<file path=xl/sharedStrings.xml><?xml version="1.0" encoding="utf-8"?>
<sst xmlns="http://schemas.openxmlformats.org/spreadsheetml/2006/main" count="438" uniqueCount="313">
  <si>
    <t>克孜勒苏柯尔克孜自治州2017年一般公共预算</t>
  </si>
  <si>
    <t>决算表</t>
  </si>
  <si>
    <t>克孜勒苏柯尔克孜自治州财政局</t>
  </si>
  <si>
    <t>目    录</t>
  </si>
  <si>
    <t xml:space="preserve">一、2017年克州公共财政决算收入情况表     … … … … … … …（1） </t>
  </si>
  <si>
    <t xml:space="preserve">二、2017年克州财政决算收入情况表         … … … … … … …（2） </t>
  </si>
  <si>
    <t>三、2017年克州财政预算支出情况表         … … … … … … …（3）</t>
  </si>
  <si>
    <t xml:space="preserve">四、2017年克州本级公共财政决算收入情况表   … …  … … … …（4） </t>
  </si>
  <si>
    <t xml:space="preserve">五、2017年克州本级财政决算收入情况表     … … … … … … …（5） </t>
  </si>
  <si>
    <t>六、2017年克州本级财政预算支出情况表     … … … … … … …（6）</t>
  </si>
  <si>
    <t>七、2017年克州本级公共财政支出明细情况表  … … … … … ……（7）</t>
  </si>
  <si>
    <t>八、2017年“三公”经费支出情况表　      … … …　… … … … (8)</t>
  </si>
  <si>
    <t>九、2017年克州对下转移支付资金情况表　   …  … … …  … …  (9)</t>
  </si>
  <si>
    <t>九、2017年债务限额及余额情况表          …  … … …  … …  (10)</t>
  </si>
  <si>
    <t>2017年克州公共财政决算收入情况表</t>
  </si>
  <si>
    <t xml:space="preserve">    单位：万元</t>
  </si>
  <si>
    <t>项      目</t>
  </si>
  <si>
    <t>2016年决算数</t>
  </si>
  <si>
    <t>2017年决算数</t>
  </si>
  <si>
    <t>比上年
增（减）%</t>
  </si>
  <si>
    <t>一、税收收入</t>
  </si>
  <si>
    <t>增值税（25%)</t>
  </si>
  <si>
    <t>营改增</t>
  </si>
  <si>
    <t>营业税</t>
  </si>
  <si>
    <t>企业所得税（40%）</t>
  </si>
  <si>
    <t>企业所得税退税</t>
  </si>
  <si>
    <t>个人所得税（40%）</t>
  </si>
  <si>
    <t>资源税</t>
  </si>
  <si>
    <t>固定资产投资方向调节税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</si>
  <si>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</si>
  <si>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</si>
  <si>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</si>
  <si>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</si>
  <si>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</si>
  <si>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</si>
  <si>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</si>
  <si>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</si>
  <si>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烟叶税</t>
  </si>
  <si>
    <t>其他税收收入</t>
  </si>
  <si>
    <t>二、非税收入</t>
  </si>
  <si>
    <t>专项收入</t>
  </si>
  <si>
    <t>行政事业性收费收入</t>
  </si>
  <si>
    <t>罚没收入</t>
  </si>
  <si>
    <t>国有资本经营收入</t>
  </si>
  <si>
    <t>国有资源(资产)有偿使用收入</t>
  </si>
  <si>
    <t>捐赠收入</t>
  </si>
  <si>
    <t>政府住房基金收入</t>
  </si>
  <si>
    <t>其他收入</t>
  </si>
  <si>
    <t>公共财政预算收入小计</t>
  </si>
  <si>
    <t>2017年克州财政决算收入情况表</t>
  </si>
  <si>
    <r>
      <t>201</t>
    </r>
    <r>
      <rPr>
        <b/>
        <sz val="10"/>
        <rFont val="宋体"/>
        <family val="0"/>
      </rPr>
      <t>7</t>
    </r>
    <r>
      <rPr>
        <b/>
        <sz val="10"/>
        <rFont val="宋体"/>
        <family val="0"/>
      </rPr>
      <t>年决算数</t>
    </r>
  </si>
  <si>
    <t xml:space="preserve">增值税和消费税税收返还 </t>
  </si>
  <si>
    <t>增值税“五五分享”税收返还收入</t>
  </si>
  <si>
    <t>所得税基数返还</t>
  </si>
  <si>
    <t>体制补助收入</t>
  </si>
  <si>
    <t>均衡性转移支付补助</t>
  </si>
  <si>
    <t>县级基本财力保障机制奖补资金</t>
  </si>
  <si>
    <t>结算补助收入</t>
  </si>
  <si>
    <t>资源枯竭型城市转移支付补助支出</t>
  </si>
  <si>
    <t>城乡义务教育转移支付收入</t>
  </si>
  <si>
    <t>城乡居民医疗保险转移支付收入</t>
  </si>
  <si>
    <t>基本养老保险和低保等转移支付补助收入</t>
  </si>
  <si>
    <t>农村综合改革转移支付收入</t>
  </si>
  <si>
    <t>产粮（油）大县奖励资金收入</t>
  </si>
  <si>
    <t>重点生态功能区转移支付收入</t>
  </si>
  <si>
    <t>固定数额补助收入</t>
  </si>
  <si>
    <t>边境地区转移支付收入</t>
  </si>
  <si>
    <t>贫困地区转移支付收入</t>
  </si>
  <si>
    <t>其他一般性转移支付</t>
  </si>
  <si>
    <t>专项转移支付</t>
  </si>
  <si>
    <t>自治区补助收入</t>
  </si>
  <si>
    <t>债务转贷收入</t>
  </si>
  <si>
    <t>调入预算稳定调节基金</t>
  </si>
  <si>
    <t>调入资金</t>
  </si>
  <si>
    <t>上年结余</t>
  </si>
  <si>
    <t>合   计</t>
  </si>
  <si>
    <t>2017年克州财政决算支出情况表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</si>
  <si>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</si>
  <si>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</si>
  <si>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</si>
  <si>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</si>
  <si>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</si>
  <si>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</si>
  <si>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</si>
  <si>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</si>
  <si>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九、医疗卫生与计划生育</t>
  </si>
  <si>
    <t>十、节能环保</t>
  </si>
  <si>
    <t>十一、城乡社区</t>
  </si>
  <si>
    <t>十二、农林水</t>
  </si>
  <si>
    <t>十三、交通运输</t>
  </si>
  <si>
    <t>十四、资源勘探信息等事务</t>
  </si>
  <si>
    <t>十五、商业服务业等事务</t>
  </si>
  <si>
    <t>十六、金融</t>
  </si>
  <si>
    <t>十七、援助其他地区</t>
  </si>
  <si>
    <t>十八、国土海洋气象等事务</t>
  </si>
  <si>
    <t>十九、住房保障支出</t>
  </si>
  <si>
    <t>二十、粮油物资储备管理事务</t>
  </si>
  <si>
    <t>二十一、其他支出</t>
  </si>
  <si>
    <t>二十二、债务付息支出</t>
  </si>
  <si>
    <t>二十三、债务发行费用支出</t>
  </si>
  <si>
    <t>公共财政预算支出小计</t>
  </si>
  <si>
    <t>专项上解支出</t>
  </si>
  <si>
    <t>债务还本支出</t>
  </si>
  <si>
    <t>预算稳定调节基金</t>
  </si>
  <si>
    <t>年终结余</t>
  </si>
  <si>
    <t>合  计</t>
  </si>
  <si>
    <t>2017年克州本级公共财政决算收入情况表</t>
  </si>
  <si>
    <t>2017年克州本级财政决算收入情况表</t>
  </si>
  <si>
    <t>增值税“五五分享”税收返还支出</t>
  </si>
  <si>
    <t>体制补助</t>
  </si>
  <si>
    <t>基本养老保险和低保等转移支付收入</t>
  </si>
  <si>
    <t>革命老区及民族和边境地区转移支付收入</t>
  </si>
  <si>
    <t>城乡居民医疗保险转移支付支出</t>
  </si>
  <si>
    <t>结算补助</t>
  </si>
  <si>
    <t>教育转移支付</t>
  </si>
  <si>
    <t>贫困地区转移支付支出</t>
  </si>
  <si>
    <t>2017年克州本级财政决算支出情况表</t>
  </si>
  <si>
    <t>九、医疗卫生</t>
  </si>
  <si>
    <t>十一、城乡社区事务</t>
  </si>
  <si>
    <t>十二、农林水事务</t>
  </si>
  <si>
    <t>十四、资源勘探电力信息等事务</t>
  </si>
  <si>
    <t>十八、国土资源气象等事务</t>
  </si>
  <si>
    <t>二十一、预备费</t>
  </si>
  <si>
    <t>二十二、国债付息支出</t>
  </si>
  <si>
    <t>二十三、其他支出</t>
  </si>
  <si>
    <t>2017年克州本级公共财政支出明细情况表</t>
  </si>
  <si>
    <t>单位：万元</t>
  </si>
  <si>
    <t>预算科目</t>
  </si>
  <si>
    <t>增长%</t>
  </si>
  <si>
    <t>一般公共服务支出</t>
  </si>
  <si>
    <t xml:space="preserve">  人大事务</t>
  </si>
  <si>
    <t xml:space="preserve">  政协事务</t>
  </si>
  <si>
    <t xml:space="preserve">  政府办公厅(室)及相关机构事务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</si>
  <si>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</si>
  <si>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</si>
  <si>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</si>
  <si>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</si>
  <si>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</si>
  <si>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人力资源事务</t>
  </si>
  <si>
    <t xml:space="preserve">  纪检监察事务</t>
  </si>
  <si>
    <t xml:space="preserve">  商贸事务</t>
  </si>
  <si>
    <t xml:space="preserve">  知识产权事务</t>
  </si>
  <si>
    <t xml:space="preserve">  工商行政管理事务</t>
  </si>
  <si>
    <t xml:space="preserve">  质量技术监督与检验检疫事务</t>
  </si>
  <si>
    <t xml:space="preserve">  民族事务</t>
  </si>
  <si>
    <t xml:space="preserve">  宗教事务</t>
  </si>
  <si>
    <t xml:space="preserve">  档案事务</t>
  </si>
  <si>
    <t xml:space="preserve">  民主党派及工商联事务</t>
  </si>
  <si>
    <t xml:space="preserve">  群众团体事务</t>
  </si>
  <si>
    <t xml:space="preserve">  党委办公厅(室)及相关机构事务</t>
  </si>
  <si>
    <t xml:space="preserve">  组织事务</t>
  </si>
  <si>
    <t xml:space="preserve">  宣传事务</t>
  </si>
  <si>
    <t xml:space="preserve">  统战事务</t>
  </si>
  <si>
    <t xml:space="preserve">  对外联络事务</t>
  </si>
  <si>
    <t xml:space="preserve">  其他共产党事务支出</t>
  </si>
  <si>
    <t xml:space="preserve">  其他一般公共服务支出</t>
  </si>
  <si>
    <t>外交支出</t>
  </si>
  <si>
    <t>国防支出</t>
  </si>
  <si>
    <t>公共安全支出</t>
  </si>
  <si>
    <t xml:space="preserve">  武装警察</t>
  </si>
  <si>
    <t xml:space="preserve">  公安</t>
  </si>
  <si>
    <t xml:space="preserve">  国家安全</t>
  </si>
  <si>
    <t xml:space="preserve">  检察</t>
  </si>
  <si>
    <t xml:space="preserve">  法院</t>
  </si>
  <si>
    <t xml:space="preserve">  司法</t>
  </si>
  <si>
    <t xml:space="preserve">  国家保密</t>
  </si>
  <si>
    <t xml:space="preserve">  其他公共安全支出</t>
  </si>
  <si>
    <t>教育支出</t>
  </si>
  <si>
    <t xml:space="preserve">  教育管理事务</t>
  </si>
  <si>
    <t xml:space="preserve">  普通教育</t>
  </si>
  <si>
    <t xml:space="preserve">  职业教育</t>
  </si>
  <si>
    <t xml:space="preserve">  成人教育</t>
  </si>
  <si>
    <t xml:space="preserve">  广播电视教育</t>
  </si>
  <si>
    <t xml:space="preserve">  进修及培训</t>
  </si>
  <si>
    <t xml:space="preserve">  教育费附加安排的支出</t>
  </si>
  <si>
    <t xml:space="preserve">  其他教育支出</t>
  </si>
  <si>
    <t>科学技术支出</t>
  </si>
  <si>
    <t xml:space="preserve">  科学技术管理事务</t>
  </si>
  <si>
    <t xml:space="preserve">  基础研究</t>
  </si>
  <si>
    <t xml:space="preserve">  应用研究</t>
  </si>
  <si>
    <t xml:space="preserve">  技术研究与开发</t>
  </si>
  <si>
    <t xml:space="preserve">  科技条件与服务</t>
  </si>
  <si>
    <t xml:space="preserve">  科学技术普及</t>
  </si>
  <si>
    <t xml:space="preserve">  其他科学技术支出(款)</t>
  </si>
  <si>
    <t>文化体育与传媒支出</t>
  </si>
  <si>
    <t xml:space="preserve">  文化</t>
  </si>
  <si>
    <t xml:space="preserve">  文物</t>
  </si>
  <si>
    <t xml:space="preserve">  体育</t>
  </si>
  <si>
    <t xml:space="preserve">  广播影视</t>
  </si>
  <si>
    <t xml:space="preserve">  新闻出版</t>
  </si>
  <si>
    <t xml:space="preserve">  其他文化体育与传媒支出</t>
  </si>
  <si>
    <t>社会保障和就业支出</t>
  </si>
  <si>
    <t xml:space="preserve">  人力资源和社会保障管理事务</t>
  </si>
  <si>
    <t xml:space="preserve">  民政管理事务</t>
  </si>
  <si>
    <t xml:space="preserve">  财政对社会保险基金的补助</t>
  </si>
  <si>
    <t xml:space="preserve">  行政事业单位离退休</t>
  </si>
  <si>
    <t xml:space="preserve">  企业改革补助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</si>
  <si>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</si>
  <si>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</si>
  <si>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</si>
  <si>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</si>
  <si>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</si>
  <si>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城市居民最低生活保障</t>
  </si>
  <si>
    <t xml:space="preserve">  自然灾害生活救助</t>
  </si>
  <si>
    <t xml:space="preserve">  红十字事业</t>
  </si>
  <si>
    <t xml:space="preserve">  农村最低生活保障</t>
  </si>
  <si>
    <t xml:space="preserve">  其他社会保障和就业支出</t>
  </si>
  <si>
    <t>医疗卫生与计划生育支出</t>
  </si>
  <si>
    <t xml:space="preserve">  医疗卫生管理事务</t>
  </si>
  <si>
    <t xml:space="preserve">  公立医院</t>
  </si>
  <si>
    <t xml:space="preserve">  公共卫生</t>
  </si>
  <si>
    <t xml:space="preserve">  医疗保障</t>
  </si>
  <si>
    <t xml:space="preserve">  人口与计划生育事务</t>
  </si>
  <si>
    <r>
      <t xml:space="preserve"> </t>
    </r>
    <r>
      <rPr>
        <sz val="10"/>
        <rFont val="宋体"/>
        <family val="0"/>
      </rPr>
      <t xml:space="preserve"> 财政对基本医疗保险基金的补助</t>
    </r>
  </si>
  <si>
    <t xml:space="preserve">  食品和药品监督管理事务</t>
  </si>
  <si>
    <t>节能环保支出</t>
  </si>
  <si>
    <t xml:space="preserve">  环境保护管理事务</t>
  </si>
  <si>
    <t xml:space="preserve">  污染防治</t>
  </si>
  <si>
    <t xml:space="preserve">  自然生态保护</t>
  </si>
  <si>
    <t xml:space="preserve">  天然林保护</t>
  </si>
  <si>
    <t xml:space="preserve">  退耕还林</t>
  </si>
  <si>
    <t xml:space="preserve">  退牧还草</t>
  </si>
  <si>
    <t xml:space="preserve">  能源节约利用</t>
  </si>
  <si>
    <t xml:space="preserve">  污染减排</t>
  </si>
  <si>
    <t>城乡社区支出</t>
  </si>
  <si>
    <t xml:space="preserve">  城乡社区管理事务</t>
  </si>
  <si>
    <t xml:space="preserve">  城乡社区公共设施</t>
  </si>
  <si>
    <t>农林水支出</t>
  </si>
  <si>
    <t xml:space="preserve">  农业</t>
  </si>
  <si>
    <t xml:space="preserve">  林业</t>
  </si>
  <si>
    <t xml:space="preserve">  水利</t>
  </si>
  <si>
    <t xml:space="preserve">  扶贫</t>
  </si>
  <si>
    <t xml:space="preserve">  农村综合开发</t>
  </si>
  <si>
    <t xml:space="preserve">  促进金融支农支出</t>
  </si>
  <si>
    <t>交通运输支出</t>
  </si>
  <si>
    <t xml:space="preserve">  公路水路运输</t>
  </si>
  <si>
    <t xml:space="preserve">  铁路运输</t>
  </si>
  <si>
    <t xml:space="preserve">  成品油价格改革对交通运输的补贴</t>
  </si>
  <si>
    <t xml:space="preserve">  车辆购置税支出</t>
  </si>
  <si>
    <t xml:space="preserve">  其他交通运输支出</t>
  </si>
  <si>
    <t>资源勘探信息等支出</t>
  </si>
  <si>
    <t xml:space="preserve">  安全生产监管</t>
  </si>
  <si>
    <t xml:space="preserve">  支持中小企业发展和管理支出</t>
  </si>
  <si>
    <t xml:space="preserve">  其他资源勘探信息等支出</t>
  </si>
  <si>
    <t>商业服务业等支出</t>
  </si>
  <si>
    <t xml:space="preserve">  商业流通事务</t>
  </si>
  <si>
    <t xml:space="preserve">  旅游业管理与服务支出</t>
  </si>
  <si>
    <t xml:space="preserve">  涉外发展服务支出</t>
  </si>
  <si>
    <t xml:space="preserve">  其他商业服务业等支出</t>
  </si>
  <si>
    <t>金融支出</t>
  </si>
  <si>
    <t xml:space="preserve">  其他金融支出</t>
  </si>
  <si>
    <t>国土海洋气象等支出</t>
  </si>
  <si>
    <t xml:space="preserve">  国土资源事务</t>
  </si>
  <si>
    <t xml:space="preserve">  地震事务</t>
  </si>
  <si>
    <t xml:space="preserve">  气象事务</t>
  </si>
  <si>
    <t>住房保障支出</t>
  </si>
  <si>
    <t xml:space="preserve">  保障性安居工程支出</t>
  </si>
  <si>
    <t>粮油物资储备支出</t>
  </si>
  <si>
    <t xml:space="preserve">  粮油事务</t>
  </si>
  <si>
    <t xml:space="preserve">  粮油储备</t>
  </si>
  <si>
    <t xml:space="preserve">  重要商品储备</t>
  </si>
  <si>
    <t>其他支出(类)</t>
  </si>
  <si>
    <t xml:space="preserve">  其他支出(款)</t>
  </si>
  <si>
    <t>债务付息支出</t>
  </si>
  <si>
    <t xml:space="preserve">  地方政府一般债务付息支出</t>
  </si>
  <si>
    <t>债务发行费用支出</t>
  </si>
  <si>
    <t xml:space="preserve">  地方政府一般债务发行费用支出</t>
  </si>
  <si>
    <t>合       计</t>
  </si>
  <si>
    <r>
      <t>2017年“三公”经费支出情况表</t>
    </r>
    <r>
      <rPr>
        <b/>
        <sz val="24"/>
        <rFont val="宋体"/>
        <family val="0"/>
      </rPr>
      <t>(财政拨款）</t>
    </r>
  </si>
  <si>
    <t>项目名称</t>
  </si>
  <si>
    <t>“三公经费”支出</t>
  </si>
  <si>
    <t>公务用车购置及运行维护费支出</t>
  </si>
  <si>
    <t>公务接待费</t>
  </si>
  <si>
    <t>因公出国（境）费用</t>
  </si>
  <si>
    <t>合计</t>
  </si>
  <si>
    <t>公务用车运行维护费</t>
  </si>
  <si>
    <t>公务用车购置</t>
  </si>
  <si>
    <t>2017年</t>
  </si>
  <si>
    <t>全州</t>
  </si>
  <si>
    <t>本级</t>
  </si>
  <si>
    <t>2016年</t>
  </si>
  <si>
    <t>同比2016年增减额</t>
  </si>
  <si>
    <t>同比2016年增减比例</t>
  </si>
  <si>
    <t>2017年克州对下转移支付资金情况表</t>
  </si>
  <si>
    <t>2016年全州
决算数</t>
  </si>
  <si>
    <t>2017年全州
决算数</t>
  </si>
  <si>
    <t>其中</t>
  </si>
  <si>
    <t>全州2016年较2015年增长%</t>
  </si>
  <si>
    <t>备注</t>
  </si>
  <si>
    <t>本级
决算数</t>
  </si>
  <si>
    <t>县市
决算数</t>
  </si>
  <si>
    <t>本级占
全州的%</t>
  </si>
  <si>
    <t>县市占
全州的%</t>
  </si>
  <si>
    <t>一般性转移支付小计</t>
  </si>
  <si>
    <t>原体制补助</t>
  </si>
  <si>
    <t>债务限额及余额情况表</t>
  </si>
  <si>
    <t>截至月份：2017年12月</t>
  </si>
  <si>
    <t>单位：亿元</t>
  </si>
  <si>
    <t>区域</t>
  </si>
  <si>
    <t>2017年财政部下达债务限额</t>
  </si>
  <si>
    <t>2016年末债务余额</t>
  </si>
  <si>
    <t>2017年末债务余额</t>
  </si>
  <si>
    <t>2017年限额与余额差值</t>
  </si>
  <si>
    <t>小计</t>
  </si>
  <si>
    <t>一般债务</t>
  </si>
  <si>
    <t>专项债务</t>
  </si>
  <si>
    <t xml:space="preserve">专项债务 </t>
  </si>
  <si>
    <t xml:space="preserve">  克孜勒苏自治州</t>
  </si>
  <si>
    <t xml:space="preserve">    克孜勒苏州本级</t>
  </si>
  <si>
    <t xml:space="preserve">    阿图什市</t>
  </si>
  <si>
    <t xml:space="preserve">    阿克陶县</t>
  </si>
  <si>
    <t xml:space="preserve">    阿合奇县</t>
  </si>
  <si>
    <t xml:space="preserve">    乌恰县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</si>
</sst>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_);[Red]\(0\)"/>
  </numFmts>
  <fonts count="39">
    <font>
      <sz val="12"/>
      <name val="宋体"/>
      <family val="0"/>
    </font>
    <font>
      <b/>
      <sz val="15"/>
      <name val="微软雅黑"/>
      <family val="2"/>
    </font>
    <font>
      <sz val="9"/>
      <name val="SimSun"/>
      <family val="0"/>
    </font>
    <font>
      <sz val="12"/>
      <name val="SimSun"/>
      <family val="0"/>
    </font>
    <font>
      <sz val="11"/>
      <name val="SimSun"/>
      <family val="0"/>
    </font>
    <font>
      <b/>
      <sz val="12"/>
      <name val="宋体"/>
      <family val="0"/>
    </font>
    <font>
      <b/>
      <sz val="24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Helv"/>
      <family val="2"/>
    </font>
    <font>
      <sz val="10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1" fillId="0" borderId="4" applyNumberFormat="0" applyFill="0" applyAlignment="0" applyProtection="0"/>
    <xf numFmtId="0" fontId="27" fillId="8" borderId="0" applyNumberFormat="0" applyBorder="0" applyAlignment="0" applyProtection="0"/>
    <xf numFmtId="0" fontId="24" fillId="0" borderId="5" applyNumberFormat="0" applyFill="0" applyAlignment="0" applyProtection="0"/>
    <xf numFmtId="0" fontId="27" fillId="9" borderId="0" applyNumberFormat="0" applyBorder="0" applyAlignment="0" applyProtection="0"/>
    <xf numFmtId="0" fontId="28" fillId="10" borderId="6" applyNumberFormat="0" applyAlignment="0" applyProtection="0"/>
    <xf numFmtId="0" fontId="35" fillId="10" borderId="1" applyNumberFormat="0" applyAlignment="0" applyProtection="0"/>
    <xf numFmtId="0" fontId="20" fillId="11" borderId="7" applyNumberFormat="0" applyAlignment="0" applyProtection="0"/>
    <xf numFmtId="0" fontId="19" fillId="3" borderId="0" applyNumberFormat="0" applyBorder="0" applyAlignment="0" applyProtection="0"/>
    <xf numFmtId="0" fontId="27" fillId="12" borderId="0" applyNumberFormat="0" applyBorder="0" applyAlignment="0" applyProtection="0"/>
    <xf numFmtId="0" fontId="36" fillId="0" borderId="8" applyNumberFormat="0" applyFill="0" applyAlignment="0" applyProtection="0"/>
    <xf numFmtId="0" fontId="30" fillId="0" borderId="9" applyNumberFormat="0" applyFill="0" applyAlignment="0" applyProtection="0"/>
    <xf numFmtId="0" fontId="37" fillId="2" borderId="0" applyNumberFormat="0" applyBorder="0" applyAlignment="0" applyProtection="0"/>
    <xf numFmtId="0" fontId="33" fillId="13" borderId="0" applyNumberFormat="0" applyBorder="0" applyAlignment="0" applyProtection="0"/>
    <xf numFmtId="0" fontId="19" fillId="14" borderId="0" applyNumberFormat="0" applyBorder="0" applyAlignment="0" applyProtection="0"/>
    <xf numFmtId="0" fontId="27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27" fillId="18" borderId="0" applyNumberFormat="0" applyBorder="0" applyAlignment="0" applyProtection="0"/>
    <xf numFmtId="0" fontId="27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7" fillId="20" borderId="0" applyNumberFormat="0" applyBorder="0" applyAlignment="0" applyProtection="0"/>
    <xf numFmtId="0" fontId="19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9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/>
      <protection/>
    </xf>
  </cellStyleXfs>
  <cellXfs count="16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17" xfId="0" applyFont="1" applyFill="1" applyBorder="1" applyAlignment="1">
      <alignment horizontal="right"/>
    </xf>
    <xf numFmtId="0" fontId="8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left"/>
      <protection locked="0"/>
    </xf>
    <xf numFmtId="176" fontId="8" fillId="0" borderId="22" xfId="0" applyNumberFormat="1" applyFont="1" applyFill="1" applyBorder="1" applyAlignment="1">
      <alignment horizontal="right"/>
    </xf>
    <xf numFmtId="10" fontId="8" fillId="0" borderId="23" xfId="0" applyNumberFormat="1" applyFont="1" applyFill="1" applyBorder="1" applyAlignment="1">
      <alignment horizontal="right"/>
    </xf>
    <xf numFmtId="176" fontId="11" fillId="0" borderId="23" xfId="0" applyNumberFormat="1" applyFont="1" applyFill="1" applyBorder="1" applyAlignment="1">
      <alignment horizontal="right"/>
    </xf>
    <xf numFmtId="176" fontId="11" fillId="0" borderId="24" xfId="0" applyNumberFormat="1" applyFont="1" applyFill="1" applyBorder="1" applyAlignment="1">
      <alignment horizontal="right"/>
    </xf>
    <xf numFmtId="10" fontId="11" fillId="0" borderId="25" xfId="0" applyNumberFormat="1" applyFont="1" applyFill="1" applyBorder="1" applyAlignment="1">
      <alignment horizontal="right"/>
    </xf>
    <xf numFmtId="10" fontId="11" fillId="0" borderId="23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 applyProtection="1">
      <alignment horizontal="left"/>
      <protection locked="0"/>
    </xf>
    <xf numFmtId="176" fontId="9" fillId="0" borderId="23" xfId="0" applyNumberFormat="1" applyFont="1" applyFill="1" applyBorder="1" applyAlignment="1">
      <alignment horizontal="right"/>
    </xf>
    <xf numFmtId="176" fontId="9" fillId="0" borderId="24" xfId="0" applyNumberFormat="1" applyFont="1" applyFill="1" applyBorder="1" applyAlignment="1">
      <alignment horizontal="right"/>
    </xf>
    <xf numFmtId="10" fontId="9" fillId="0" borderId="23" xfId="0" applyNumberFormat="1" applyFont="1" applyFill="1" applyBorder="1" applyAlignment="1">
      <alignment horizontal="right"/>
    </xf>
    <xf numFmtId="10" fontId="7" fillId="0" borderId="25" xfId="0" applyNumberFormat="1" applyFont="1" applyFill="1" applyBorder="1" applyAlignment="1">
      <alignment horizontal="right"/>
    </xf>
    <xf numFmtId="10" fontId="7" fillId="0" borderId="23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176" fontId="8" fillId="0" borderId="26" xfId="0" applyNumberFormat="1" applyFont="1" applyFill="1" applyBorder="1" applyAlignment="1">
      <alignment horizontal="right"/>
    </xf>
    <xf numFmtId="10" fontId="11" fillId="0" borderId="26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left"/>
    </xf>
    <xf numFmtId="0" fontId="9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177" fontId="9" fillId="0" borderId="19" xfId="0" applyNumberFormat="1" applyFont="1" applyBorder="1" applyAlignment="1">
      <alignment horizontal="right" vertical="center"/>
    </xf>
    <xf numFmtId="177" fontId="9" fillId="0" borderId="19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Alignment="1">
      <alignment horizontal="right" vertical="center"/>
    </xf>
    <xf numFmtId="0" fontId="8" fillId="0" borderId="26" xfId="0" applyFont="1" applyFill="1" applyBorder="1" applyAlignment="1">
      <alignment horizontal="center" vertical="center" wrapText="1"/>
    </xf>
    <xf numFmtId="178" fontId="9" fillId="0" borderId="19" xfId="0" applyNumberFormat="1" applyFont="1" applyBorder="1" applyAlignment="1">
      <alignment horizontal="right" vertical="center"/>
    </xf>
    <xf numFmtId="10" fontId="9" fillId="0" borderId="19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31" fontId="9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 horizontal="right"/>
    </xf>
    <xf numFmtId="3" fontId="14" fillId="0" borderId="30" xfId="0" applyNumberFormat="1" applyFont="1" applyFill="1" applyBorder="1" applyAlignment="1" applyProtection="1">
      <alignment horizontal="center" vertical="center"/>
      <protection/>
    </xf>
    <xf numFmtId="3" fontId="14" fillId="0" borderId="19" xfId="0" applyNumberFormat="1" applyFont="1" applyFill="1" applyBorder="1" applyAlignment="1" applyProtection="1">
      <alignment horizontal="center" vertical="center" wrapText="1"/>
      <protection/>
    </xf>
    <xf numFmtId="3" fontId="14" fillId="0" borderId="2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left"/>
      <protection/>
    </xf>
    <xf numFmtId="3" fontId="14" fillId="0" borderId="22" xfId="0" applyNumberFormat="1" applyFont="1" applyFill="1" applyBorder="1" applyAlignment="1" applyProtection="1">
      <alignment horizontal="right"/>
      <protection/>
    </xf>
    <xf numFmtId="9" fontId="14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 applyProtection="1">
      <alignment horizontal="left"/>
      <protection/>
    </xf>
    <xf numFmtId="3" fontId="38" fillId="0" borderId="23" xfId="0" applyNumberFormat="1" applyFont="1" applyFill="1" applyBorder="1" applyAlignment="1" applyProtection="1">
      <alignment horizontal="right"/>
      <protection/>
    </xf>
    <xf numFmtId="9" fontId="13" fillId="0" borderId="0" xfId="0" applyNumberFormat="1" applyFont="1" applyFill="1" applyBorder="1" applyAlignment="1">
      <alignment horizontal="right"/>
    </xf>
    <xf numFmtId="0" fontId="38" fillId="0" borderId="23" xfId="0" applyFont="1" applyFill="1" applyBorder="1" applyAlignment="1">
      <alignment/>
    </xf>
    <xf numFmtId="3" fontId="14" fillId="0" borderId="23" xfId="0" applyNumberFormat="1" applyFont="1" applyFill="1" applyBorder="1" applyAlignment="1" applyProtection="1">
      <alignment horizontal="right"/>
      <protection/>
    </xf>
    <xf numFmtId="3" fontId="13" fillId="0" borderId="23" xfId="0" applyNumberFormat="1" applyFont="1" applyFill="1" applyBorder="1" applyAlignment="1" applyProtection="1">
      <alignment horizontal="right"/>
      <protection/>
    </xf>
    <xf numFmtId="3" fontId="13" fillId="0" borderId="25" xfId="0" applyNumberFormat="1" applyFont="1" applyFill="1" applyBorder="1" applyAlignment="1" applyProtection="1">
      <alignment horizontal="left"/>
      <protection/>
    </xf>
    <xf numFmtId="3" fontId="14" fillId="0" borderId="17" xfId="0" applyNumberFormat="1" applyFont="1" applyFill="1" applyBorder="1" applyAlignment="1" applyProtection="1">
      <alignment horizontal="left"/>
      <protection/>
    </xf>
    <xf numFmtId="3" fontId="14" fillId="0" borderId="26" xfId="0" applyNumberFormat="1" applyFont="1" applyFill="1" applyBorder="1" applyAlignment="1" applyProtection="1">
      <alignment horizontal="right"/>
      <protection/>
    </xf>
    <xf numFmtId="9" fontId="14" fillId="0" borderId="28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 vertical="center"/>
    </xf>
    <xf numFmtId="0" fontId="14" fillId="0" borderId="3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3" fillId="0" borderId="0" xfId="0" applyFont="1" applyBorder="1" applyAlignment="1" applyProtection="1">
      <alignment horizontal="left" vertical="center"/>
      <protection locked="0"/>
    </xf>
    <xf numFmtId="176" fontId="13" fillId="0" borderId="22" xfId="64" applyNumberFormat="1" applyFont="1" applyFill="1" applyBorder="1" applyAlignment="1">
      <alignment horizontal="right" vertical="center"/>
      <protection/>
    </xf>
    <xf numFmtId="176" fontId="13" fillId="0" borderId="0" xfId="64" applyNumberFormat="1" applyFont="1" applyFill="1" applyBorder="1" applyAlignment="1">
      <alignment horizontal="right" vertical="center"/>
      <protection/>
    </xf>
    <xf numFmtId="9" fontId="13" fillId="0" borderId="27" xfId="25" applyNumberFormat="1" applyFont="1" applyFill="1" applyBorder="1" applyAlignment="1">
      <alignment horizontal="right" vertical="center"/>
    </xf>
    <xf numFmtId="176" fontId="13" fillId="0" borderId="23" xfId="64" applyNumberFormat="1" applyFont="1" applyFill="1" applyBorder="1" applyAlignment="1">
      <alignment horizontal="right" vertical="center"/>
      <protection/>
    </xf>
    <xf numFmtId="9" fontId="13" fillId="0" borderId="24" xfId="25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176" fontId="14" fillId="0" borderId="23" xfId="0" applyNumberFormat="1" applyFont="1" applyFill="1" applyBorder="1" applyAlignment="1">
      <alignment horizontal="right" vertical="center"/>
    </xf>
    <xf numFmtId="176" fontId="14" fillId="0" borderId="0" xfId="0" applyNumberFormat="1" applyFont="1" applyFill="1" applyBorder="1" applyAlignment="1">
      <alignment horizontal="right" vertical="center"/>
    </xf>
    <xf numFmtId="9" fontId="14" fillId="0" borderId="24" xfId="25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/>
    </xf>
    <xf numFmtId="0" fontId="15" fillId="0" borderId="0" xfId="0" applyFont="1" applyBorder="1" applyAlignment="1" applyProtection="1">
      <alignment horizontal="left" vertical="center"/>
      <protection locked="0"/>
    </xf>
    <xf numFmtId="176" fontId="14" fillId="0" borderId="23" xfId="64" applyNumberFormat="1" applyFont="1" applyFill="1" applyBorder="1" applyAlignment="1">
      <alignment horizontal="right" vertical="center"/>
      <protection/>
    </xf>
    <xf numFmtId="176" fontId="14" fillId="0" borderId="0" xfId="64" applyNumberFormat="1" applyFont="1" applyFill="1" applyBorder="1" applyAlignment="1">
      <alignment horizontal="right" vertical="center"/>
      <protection/>
    </xf>
    <xf numFmtId="0" fontId="15" fillId="0" borderId="17" xfId="0" applyFont="1" applyBorder="1" applyAlignment="1" applyProtection="1">
      <alignment horizontal="center" vertical="center"/>
      <protection locked="0"/>
    </xf>
    <xf numFmtId="179" fontId="14" fillId="0" borderId="26" xfId="25" applyNumberFormat="1" applyFont="1" applyFill="1" applyBorder="1" applyAlignment="1">
      <alignment horizontal="right" vertical="center"/>
    </xf>
    <xf numFmtId="179" fontId="14" fillId="0" borderId="17" xfId="25" applyNumberFormat="1" applyFont="1" applyFill="1" applyBorder="1" applyAlignment="1">
      <alignment horizontal="right" vertical="center"/>
    </xf>
    <xf numFmtId="9" fontId="14" fillId="0" borderId="28" xfId="25" applyNumberFormat="1" applyFont="1" applyFill="1" applyBorder="1" applyAlignment="1">
      <alignment horizontal="right" vertical="center"/>
    </xf>
    <xf numFmtId="179" fontId="0" fillId="0" borderId="0" xfId="0" applyNumberFormat="1" applyFill="1" applyAlignment="1">
      <alignment/>
    </xf>
    <xf numFmtId="0" fontId="14" fillId="0" borderId="21" xfId="0" applyFont="1" applyFill="1" applyBorder="1" applyAlignment="1">
      <alignment horizontal="center" vertical="center" wrapText="1"/>
    </xf>
    <xf numFmtId="1" fontId="13" fillId="0" borderId="25" xfId="0" applyNumberFormat="1" applyFont="1" applyFill="1" applyBorder="1" applyAlignment="1" applyProtection="1">
      <alignment horizontal="left" vertical="center"/>
      <protection locked="0"/>
    </xf>
    <xf numFmtId="176" fontId="13" fillId="0" borderId="23" xfId="0" applyNumberFormat="1" applyFont="1" applyFill="1" applyBorder="1" applyAlignment="1">
      <alignment horizontal="right" vertical="center"/>
    </xf>
    <xf numFmtId="9" fontId="13" fillId="0" borderId="0" xfId="25" applyNumberFormat="1" applyFont="1" applyFill="1" applyBorder="1" applyAlignment="1">
      <alignment horizontal="right" vertical="center"/>
    </xf>
    <xf numFmtId="0" fontId="13" fillId="0" borderId="25" xfId="0" applyNumberFormat="1" applyFont="1" applyFill="1" applyBorder="1" applyAlignment="1" applyProtection="1">
      <alignment horizontal="left" vertical="center"/>
      <protection locked="0"/>
    </xf>
    <xf numFmtId="0" fontId="13" fillId="25" borderId="25" xfId="0" applyNumberFormat="1" applyFont="1" applyFill="1" applyBorder="1" applyAlignment="1" applyProtection="1">
      <alignment vertical="center"/>
      <protection/>
    </xf>
    <xf numFmtId="0" fontId="14" fillId="0" borderId="25" xfId="0" applyNumberFormat="1" applyFont="1" applyFill="1" applyBorder="1" applyAlignment="1" applyProtection="1">
      <alignment horizontal="left" vertical="center"/>
      <protection locked="0"/>
    </xf>
    <xf numFmtId="0" fontId="14" fillId="0" borderId="25" xfId="0" applyFont="1" applyFill="1" applyBorder="1" applyAlignment="1" applyProtection="1">
      <alignment horizontal="left" vertical="center"/>
      <protection locked="0"/>
    </xf>
    <xf numFmtId="0" fontId="15" fillId="0" borderId="25" xfId="0" applyFont="1" applyFill="1" applyBorder="1" applyAlignment="1" applyProtection="1">
      <alignment horizontal="left" vertical="center"/>
      <protection locked="0"/>
    </xf>
    <xf numFmtId="0" fontId="15" fillId="0" borderId="31" xfId="0" applyFont="1" applyFill="1" applyBorder="1" applyAlignment="1" applyProtection="1">
      <alignment horizontal="center" vertical="center"/>
      <protection locked="0"/>
    </xf>
    <xf numFmtId="176" fontId="14" fillId="0" borderId="26" xfId="0" applyNumberFormat="1" applyFont="1" applyFill="1" applyBorder="1" applyAlignment="1">
      <alignment horizontal="right" vertical="center"/>
    </xf>
    <xf numFmtId="9" fontId="14" fillId="0" borderId="17" xfId="25" applyNumberFormat="1" applyFont="1" applyFill="1" applyBorder="1" applyAlignment="1">
      <alignment horizontal="right" vertical="center"/>
    </xf>
    <xf numFmtId="176" fontId="14" fillId="0" borderId="0" xfId="0" applyNumberFormat="1" applyFont="1" applyFill="1" applyBorder="1" applyAlignment="1">
      <alignment horizontal="right"/>
    </xf>
    <xf numFmtId="176" fontId="0" fillId="0" borderId="0" xfId="0" applyNumberFormat="1" applyFill="1" applyAlignment="1">
      <alignment/>
    </xf>
    <xf numFmtId="0" fontId="14" fillId="0" borderId="18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4" fillId="0" borderId="18" xfId="0" applyFont="1" applyFill="1" applyBorder="1" applyAlignment="1" applyProtection="1">
      <alignment horizontal="left" vertical="center"/>
      <protection locked="0"/>
    </xf>
    <xf numFmtId="176" fontId="14" fillId="0" borderId="22" xfId="0" applyNumberFormat="1" applyFont="1" applyFill="1" applyBorder="1" applyAlignment="1">
      <alignment horizontal="right" vertical="center"/>
    </xf>
    <xf numFmtId="9" fontId="14" fillId="0" borderId="27" xfId="25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 applyProtection="1">
      <alignment horizontal="left" vertical="center"/>
      <protection locked="0"/>
    </xf>
    <xf numFmtId="179" fontId="13" fillId="0" borderId="23" xfId="0" applyNumberFormat="1" applyFont="1" applyFill="1" applyBorder="1" applyAlignment="1" applyProtection="1">
      <alignment horizontal="right" vertical="center"/>
      <protection/>
    </xf>
    <xf numFmtId="0" fontId="14" fillId="0" borderId="17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>
      <alignment horizontal="center"/>
    </xf>
    <xf numFmtId="10" fontId="14" fillId="0" borderId="0" xfId="25" applyNumberFormat="1" applyFont="1" applyFill="1" applyBorder="1" applyAlignment="1">
      <alignment horizontal="right" vertical="center"/>
    </xf>
    <xf numFmtId="0" fontId="14" fillId="0" borderId="23" xfId="0" applyFont="1" applyFill="1" applyBorder="1" applyAlignment="1">
      <alignment horizontal="right" vertical="center"/>
    </xf>
    <xf numFmtId="0" fontId="15" fillId="0" borderId="17" xfId="0" applyFont="1" applyFill="1" applyBorder="1" applyAlignment="1" applyProtection="1">
      <alignment horizontal="center" vertical="center"/>
      <protection locked="0"/>
    </xf>
    <xf numFmtId="10" fontId="14" fillId="0" borderId="28" xfId="25" applyNumberFormat="1" applyFont="1" applyFill="1" applyBorder="1" applyAlignment="1">
      <alignment horizontal="right" vertical="center"/>
    </xf>
    <xf numFmtId="0" fontId="14" fillId="0" borderId="2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 applyProtection="1">
      <alignment horizontal="left" vertical="center"/>
      <protection locked="0"/>
    </xf>
    <xf numFmtId="176" fontId="16" fillId="0" borderId="18" xfId="64" applyNumberFormat="1" applyFont="1" applyFill="1" applyBorder="1" applyAlignment="1">
      <alignment horizontal="right" vertical="center"/>
      <protection/>
    </xf>
    <xf numFmtId="176" fontId="16" fillId="0" borderId="27" xfId="64" applyNumberFormat="1" applyFont="1" applyFill="1" applyBorder="1" applyAlignment="1">
      <alignment horizontal="right" vertical="center"/>
      <protection/>
    </xf>
    <xf numFmtId="0" fontId="13" fillId="0" borderId="25" xfId="0" applyFont="1" applyFill="1" applyBorder="1" applyAlignment="1" applyProtection="1">
      <alignment horizontal="left" vertical="center"/>
      <protection locked="0"/>
    </xf>
    <xf numFmtId="176" fontId="16" fillId="0" borderId="0" xfId="64" applyNumberFormat="1" applyFont="1" applyFill="1" applyBorder="1" applyAlignment="1">
      <alignment horizontal="right" vertical="center"/>
      <protection/>
    </xf>
    <xf numFmtId="176" fontId="16" fillId="0" borderId="24" xfId="64" applyNumberFormat="1" applyFont="1" applyFill="1" applyBorder="1" applyAlignment="1">
      <alignment horizontal="right" vertical="center"/>
      <protection/>
    </xf>
    <xf numFmtId="0" fontId="13" fillId="25" borderId="25" xfId="0" applyNumberFormat="1" applyFont="1" applyFill="1" applyBorder="1" applyAlignment="1" applyProtection="1">
      <alignment horizontal="left" vertical="center"/>
      <protection/>
    </xf>
    <xf numFmtId="176" fontId="17" fillId="0" borderId="0" xfId="64" applyNumberFormat="1" applyFont="1" applyFill="1" applyBorder="1" applyAlignment="1">
      <alignment horizontal="right" vertical="center"/>
      <protection/>
    </xf>
    <xf numFmtId="176" fontId="17" fillId="0" borderId="23" xfId="64" applyNumberFormat="1" applyFont="1" applyFill="1" applyBorder="1" applyAlignment="1">
      <alignment horizontal="right" vertical="center"/>
      <protection/>
    </xf>
    <xf numFmtId="9" fontId="14" fillId="0" borderId="0" xfId="25" applyNumberFormat="1" applyFont="1" applyFill="1" applyBorder="1" applyAlignment="1">
      <alignment horizontal="right" vertical="center"/>
    </xf>
    <xf numFmtId="176" fontId="14" fillId="0" borderId="31" xfId="0" applyNumberFormat="1" applyFont="1" applyFill="1" applyBorder="1" applyAlignment="1">
      <alignment horizontal="right" vertical="center"/>
    </xf>
    <xf numFmtId="0" fontId="14" fillId="0" borderId="29" xfId="0" applyFont="1" applyFill="1" applyBorder="1" applyAlignment="1" applyProtection="1">
      <alignment horizontal="left" vertical="center"/>
      <protection locked="0"/>
    </xf>
    <xf numFmtId="10" fontId="13" fillId="0" borderId="0" xfId="25" applyNumberFormat="1" applyFont="1" applyFill="1" applyBorder="1" applyAlignment="1">
      <alignment horizontal="right" vertical="center"/>
    </xf>
    <xf numFmtId="179" fontId="16" fillId="0" borderId="23" xfId="64" applyNumberFormat="1" applyFont="1" applyFill="1" applyBorder="1" applyAlignment="1">
      <alignment horizontal="right" vertical="center"/>
      <protection/>
    </xf>
    <xf numFmtId="0" fontId="15" fillId="0" borderId="31" xfId="0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57" fontId="8" fillId="0" borderId="0" xfId="0" applyNumberFormat="1" applyFont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  <cellStyle name="样式 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A20"/>
  <sheetViews>
    <sheetView showZeros="0" tabSelected="1" workbookViewId="0" topLeftCell="A1">
      <selection activeCell="A10" sqref="A10"/>
    </sheetView>
  </sheetViews>
  <sheetFormatPr defaultColWidth="9.00390625" defaultRowHeight="14.25"/>
  <cols>
    <col min="1" max="1" width="79.875" style="0" customWidth="1"/>
  </cols>
  <sheetData>
    <row r="1" ht="92.25" customHeight="1"/>
    <row r="2" ht="39" customHeight="1">
      <c r="A2" s="163" t="s">
        <v>0</v>
      </c>
    </row>
    <row r="3" ht="33" customHeight="1">
      <c r="A3" s="164" t="s">
        <v>1</v>
      </c>
    </row>
    <row r="4" ht="31.5">
      <c r="A4" s="165"/>
    </row>
    <row r="17" ht="248.25" customHeight="1"/>
    <row r="18" ht="20.25">
      <c r="A18" s="166"/>
    </row>
    <row r="19" ht="24" customHeight="1">
      <c r="A19" s="53" t="s">
        <v>2</v>
      </c>
    </row>
    <row r="20" ht="27.75" customHeight="1">
      <c r="A20" s="167">
        <v>43271</v>
      </c>
    </row>
  </sheetData>
  <sheetProtection/>
  <protectedRanges>
    <protectedRange sqref="C24:C31 C5:C22 C33" name="区域1_1_2_1_1_1"/>
    <protectedRange sqref="C24:C31 C5:C22 C33" name="区域1_1_2_2_1_1"/>
    <protectedRange sqref="B33 B5:B22 B24:B31" name="区域1_1_2_1_1_1_1"/>
    <protectedRange sqref="B33 B5:B22 B24:B31" name="区域1_1_2_2_1_1_1"/>
  </protectedRanges>
  <printOptions horizontalCentered="1"/>
  <pageMargins left="0.55" right="0.23999999999999996" top="0.2" bottom="0.39" header="0.2" footer="0.23999999999999996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H19"/>
  <sheetViews>
    <sheetView zoomScale="70" zoomScaleNormal="70" workbookViewId="0" topLeftCell="A4">
      <selection activeCell="J11" sqref="J11"/>
    </sheetView>
  </sheetViews>
  <sheetFormatPr defaultColWidth="9.00390625" defaultRowHeight="14.25"/>
  <cols>
    <col min="1" max="1" width="18.375" style="49" customWidth="1"/>
    <col min="2" max="2" width="15.25390625" style="49" customWidth="1"/>
    <col min="3" max="5" width="18.375" style="49" customWidth="1"/>
    <col min="6" max="6" width="16.00390625" style="49" customWidth="1"/>
    <col min="7" max="7" width="17.125" style="49" customWidth="1"/>
    <col min="8" max="8" width="14.375" style="49" customWidth="1"/>
    <col min="9" max="16384" width="9.00390625" style="49" customWidth="1"/>
  </cols>
  <sheetData>
    <row r="1" spans="1:8" ht="62.25" customHeight="1">
      <c r="A1" s="50" t="s">
        <v>268</v>
      </c>
      <c r="B1" s="50"/>
      <c r="C1" s="50"/>
      <c r="D1" s="50"/>
      <c r="E1" s="50"/>
      <c r="F1" s="50"/>
      <c r="G1" s="50"/>
      <c r="H1" s="50"/>
    </row>
    <row r="2" spans="1:8" ht="27" customHeight="1">
      <c r="A2" s="51"/>
      <c r="B2" s="51"/>
      <c r="C2" s="51"/>
      <c r="D2" s="52"/>
      <c r="E2" s="52"/>
      <c r="F2" s="52"/>
      <c r="G2" s="52"/>
      <c r="H2" s="53" t="s">
        <v>126</v>
      </c>
    </row>
    <row r="3" spans="1:8" s="48" customFormat="1" ht="54" customHeight="1">
      <c r="A3" s="54" t="s">
        <v>269</v>
      </c>
      <c r="B3" s="55"/>
      <c r="C3" s="54" t="s">
        <v>270</v>
      </c>
      <c r="D3" s="56" t="s">
        <v>271</v>
      </c>
      <c r="E3" s="56"/>
      <c r="F3" s="56"/>
      <c r="G3" s="56" t="s">
        <v>272</v>
      </c>
      <c r="H3" s="56" t="s">
        <v>273</v>
      </c>
    </row>
    <row r="4" spans="1:8" s="48" customFormat="1" ht="66" customHeight="1">
      <c r="A4" s="57"/>
      <c r="B4" s="58"/>
      <c r="C4" s="59"/>
      <c r="D4" s="60" t="s">
        <v>274</v>
      </c>
      <c r="E4" s="56" t="s">
        <v>275</v>
      </c>
      <c r="F4" s="56" t="s">
        <v>276</v>
      </c>
      <c r="G4" s="56"/>
      <c r="H4" s="56"/>
    </row>
    <row r="5" spans="1:8" ht="48" customHeight="1">
      <c r="A5" s="60" t="s">
        <v>277</v>
      </c>
      <c r="B5" s="61" t="s">
        <v>278</v>
      </c>
      <c r="C5" s="62">
        <f>D5+G5+H5</f>
        <v>6358.759999999999</v>
      </c>
      <c r="D5" s="62">
        <f>E5+F5</f>
        <v>5066.23</v>
      </c>
      <c r="E5" s="63">
        <v>4180.91</v>
      </c>
      <c r="F5" s="64">
        <v>885.32</v>
      </c>
      <c r="G5" s="63">
        <v>1273.33</v>
      </c>
      <c r="H5" s="63">
        <v>19.2</v>
      </c>
    </row>
    <row r="6" spans="1:8" ht="48" customHeight="1">
      <c r="A6" s="65"/>
      <c r="B6" s="61" t="s">
        <v>279</v>
      </c>
      <c r="C6" s="62">
        <f>D6+G6+H6</f>
        <v>2050.25</v>
      </c>
      <c r="D6" s="62">
        <f>E6+F6</f>
        <v>1633.78</v>
      </c>
      <c r="E6" s="63">
        <v>1355.35</v>
      </c>
      <c r="F6" s="63">
        <v>278.43</v>
      </c>
      <c r="G6" s="63">
        <v>401.14</v>
      </c>
      <c r="H6" s="63">
        <v>15.33</v>
      </c>
    </row>
    <row r="7" spans="1:8" ht="48" customHeight="1">
      <c r="A7" s="60" t="s">
        <v>280</v>
      </c>
      <c r="B7" s="61" t="s">
        <v>278</v>
      </c>
      <c r="C7" s="62">
        <f>D7+G7+H7</f>
        <v>6224.659999999999</v>
      </c>
      <c r="D7" s="62">
        <f>E7+F7</f>
        <v>4749.3099999999995</v>
      </c>
      <c r="E7" s="63">
        <v>4153.32</v>
      </c>
      <c r="F7" s="63">
        <v>595.99</v>
      </c>
      <c r="G7" s="63">
        <v>1447.06</v>
      </c>
      <c r="H7" s="63">
        <v>28.29</v>
      </c>
    </row>
    <row r="8" spans="1:8" ht="48" customHeight="1">
      <c r="A8" s="65"/>
      <c r="B8" s="61" t="s">
        <v>279</v>
      </c>
      <c r="C8" s="62">
        <f>D8+G8+H8</f>
        <v>2062.84</v>
      </c>
      <c r="D8" s="62">
        <f>E8+F8</f>
        <v>1556.18</v>
      </c>
      <c r="E8" s="63">
        <v>1420.17</v>
      </c>
      <c r="F8" s="63">
        <v>136.01</v>
      </c>
      <c r="G8" s="63">
        <v>484.22</v>
      </c>
      <c r="H8" s="63">
        <v>22.44</v>
      </c>
    </row>
    <row r="9" spans="1:8" ht="48" customHeight="1">
      <c r="A9" s="60" t="s">
        <v>281</v>
      </c>
      <c r="B9" s="61" t="s">
        <v>278</v>
      </c>
      <c r="C9" s="62">
        <f>SUM(C5-C7)</f>
        <v>134.10000000000036</v>
      </c>
      <c r="D9" s="62">
        <f aca="true" t="shared" si="0" ref="C9:H10">SUM(D5-D7)</f>
        <v>316.9200000000001</v>
      </c>
      <c r="E9" s="62">
        <f t="shared" si="0"/>
        <v>27.590000000000146</v>
      </c>
      <c r="F9" s="62">
        <f t="shared" si="0"/>
        <v>289.33000000000004</v>
      </c>
      <c r="G9" s="66">
        <f t="shared" si="0"/>
        <v>-173.73000000000002</v>
      </c>
      <c r="H9" s="66">
        <f t="shared" si="0"/>
        <v>-9.09</v>
      </c>
    </row>
    <row r="10" spans="1:8" ht="48" customHeight="1">
      <c r="A10" s="65"/>
      <c r="B10" s="61" t="s">
        <v>279</v>
      </c>
      <c r="C10" s="66">
        <f t="shared" si="0"/>
        <v>-12.590000000000146</v>
      </c>
      <c r="D10" s="62">
        <f t="shared" si="0"/>
        <v>77.59999999999991</v>
      </c>
      <c r="E10" s="66">
        <f t="shared" si="0"/>
        <v>-64.82000000000016</v>
      </c>
      <c r="F10" s="62">
        <f t="shared" si="0"/>
        <v>142.42000000000002</v>
      </c>
      <c r="G10" s="66">
        <f t="shared" si="0"/>
        <v>-83.08000000000004</v>
      </c>
      <c r="H10" s="66">
        <f t="shared" si="0"/>
        <v>-7.110000000000001</v>
      </c>
    </row>
    <row r="11" spans="1:8" ht="48" customHeight="1">
      <c r="A11" s="60" t="s">
        <v>282</v>
      </c>
      <c r="B11" s="61" t="s">
        <v>278</v>
      </c>
      <c r="C11" s="67">
        <f>SUM(C9/C7)</f>
        <v>0.0215433453393439</v>
      </c>
      <c r="D11" s="67">
        <f>SUM(D9/D7)</f>
        <v>0.06672969336598371</v>
      </c>
      <c r="E11" s="67">
        <f>SUM(E9/E5)</f>
        <v>0.006599041835389939</v>
      </c>
      <c r="F11" s="67">
        <f aca="true" t="shared" si="1" ref="F11:H12">SUM(F9/F7)</f>
        <v>0.4854611654557963</v>
      </c>
      <c r="G11" s="67">
        <f t="shared" si="1"/>
        <v>-0.12005721946567526</v>
      </c>
      <c r="H11" s="67">
        <f t="shared" si="1"/>
        <v>-0.3213149522799576</v>
      </c>
    </row>
    <row r="12" spans="1:8" ht="48" customHeight="1">
      <c r="A12" s="65"/>
      <c r="B12" s="61" t="s">
        <v>279</v>
      </c>
      <c r="C12" s="67">
        <f>SUM(C10/C8)</f>
        <v>-0.006103236314983297</v>
      </c>
      <c r="D12" s="67">
        <f>SUM(D10/D8)</f>
        <v>0.04986569677029643</v>
      </c>
      <c r="E12" s="67">
        <f>SUM(E10/E8)</f>
        <v>-0.04564242309019354</v>
      </c>
      <c r="F12" s="67">
        <f t="shared" si="1"/>
        <v>1.0471288875817957</v>
      </c>
      <c r="G12" s="67">
        <f t="shared" si="1"/>
        <v>-0.17157490396927025</v>
      </c>
      <c r="H12" s="67">
        <f t="shared" si="1"/>
        <v>-0.3168449197860963</v>
      </c>
    </row>
    <row r="17" ht="20.25">
      <c r="H17" s="68"/>
    </row>
    <row r="19" ht="20.25">
      <c r="H19" s="69"/>
    </row>
  </sheetData>
  <sheetProtection/>
  <mergeCells count="11">
    <mergeCell ref="A1:H1"/>
    <mergeCell ref="A2:C2"/>
    <mergeCell ref="D3:F3"/>
    <mergeCell ref="A5:A6"/>
    <mergeCell ref="A7:A8"/>
    <mergeCell ref="A9:A10"/>
    <mergeCell ref="A11:A12"/>
    <mergeCell ref="C3:C4"/>
    <mergeCell ref="G3:G4"/>
    <mergeCell ref="H3:H4"/>
    <mergeCell ref="A3:B4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5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6"/>
  <sheetViews>
    <sheetView zoomScale="55" zoomScaleNormal="55" workbookViewId="0" topLeftCell="A1">
      <selection activeCell="I10" sqref="I10"/>
    </sheetView>
  </sheetViews>
  <sheetFormatPr defaultColWidth="9.00390625" defaultRowHeight="14.25"/>
  <cols>
    <col min="1" max="1" width="53.375" style="16" customWidth="1"/>
    <col min="2" max="8" width="18.75390625" style="16" customWidth="1"/>
    <col min="9" max="9" width="18.375" style="16" customWidth="1"/>
    <col min="10" max="16384" width="9.00390625" style="16" customWidth="1"/>
  </cols>
  <sheetData>
    <row r="1" spans="1:9" ht="45" customHeight="1">
      <c r="A1" s="17" t="s">
        <v>283</v>
      </c>
      <c r="B1" s="17"/>
      <c r="C1" s="17"/>
      <c r="D1" s="17"/>
      <c r="E1" s="17"/>
      <c r="F1" s="17"/>
      <c r="G1" s="17"/>
      <c r="H1" s="17"/>
      <c r="I1" s="17"/>
    </row>
    <row r="2" spans="1:9" ht="30.75" customHeight="1">
      <c r="A2" s="18"/>
      <c r="G2" s="19" t="s">
        <v>15</v>
      </c>
      <c r="H2" s="19"/>
      <c r="I2" s="19"/>
    </row>
    <row r="3" spans="1:9" ht="30.75" customHeight="1">
      <c r="A3" s="20" t="s">
        <v>16</v>
      </c>
      <c r="B3" s="21" t="s">
        <v>284</v>
      </c>
      <c r="C3" s="21" t="s">
        <v>285</v>
      </c>
      <c r="D3" s="22" t="s">
        <v>286</v>
      </c>
      <c r="E3" s="23"/>
      <c r="F3" s="21" t="s">
        <v>287</v>
      </c>
      <c r="G3" s="24" t="s">
        <v>286</v>
      </c>
      <c r="H3" s="24"/>
      <c r="I3" s="45" t="s">
        <v>288</v>
      </c>
    </row>
    <row r="4" spans="1:9" s="13" customFormat="1" ht="48.75" customHeight="1">
      <c r="A4" s="25"/>
      <c r="B4" s="26"/>
      <c r="C4" s="26"/>
      <c r="D4" s="26" t="s">
        <v>289</v>
      </c>
      <c r="E4" s="26" t="s">
        <v>290</v>
      </c>
      <c r="F4" s="21"/>
      <c r="G4" s="21" t="s">
        <v>291</v>
      </c>
      <c r="H4" s="21" t="s">
        <v>292</v>
      </c>
      <c r="I4" s="46"/>
    </row>
    <row r="5" spans="1:8" s="14" customFormat="1" ht="34.5" customHeight="1">
      <c r="A5" s="27" t="s">
        <v>70</v>
      </c>
      <c r="B5" s="28">
        <f>B6+B25</f>
        <v>1028731</v>
      </c>
      <c r="C5" s="28">
        <f>C6+C25</f>
        <v>1132019</v>
      </c>
      <c r="D5" s="28">
        <f>D6+D25</f>
        <v>252951</v>
      </c>
      <c r="E5" s="28">
        <f>E6+E25</f>
        <v>879068</v>
      </c>
      <c r="F5" s="29">
        <f>(C5-B5)/B5</f>
        <v>0.10040331243055765</v>
      </c>
      <c r="G5" s="29">
        <f>D5/C5</f>
        <v>0.22345119649051826</v>
      </c>
      <c r="H5" s="29">
        <f aca="true" t="shared" si="0" ref="H5:H11">E5/C5</f>
        <v>0.7765488035094817</v>
      </c>
    </row>
    <row r="6" spans="1:8" s="14" customFormat="1" ht="34.5" customHeight="1">
      <c r="A6" s="27" t="s">
        <v>293</v>
      </c>
      <c r="B6" s="30">
        <f>SUM(B7:B24)</f>
        <v>640451</v>
      </c>
      <c r="C6" s="30">
        <f>SUM(C7:C24)</f>
        <v>613655</v>
      </c>
      <c r="D6" s="30">
        <f>SUM(D7:D24)</f>
        <v>131998</v>
      </c>
      <c r="E6" s="31">
        <f>SUM(E7:E24)</f>
        <v>481657</v>
      </c>
      <c r="F6" s="29">
        <f>(C6-B6)/B6</f>
        <v>-0.04183926639196441</v>
      </c>
      <c r="G6" s="32">
        <f aca="true" t="shared" si="1" ref="G6:G11">D6/C6</f>
        <v>0.21510131914512226</v>
      </c>
      <c r="H6" s="33">
        <f t="shared" si="0"/>
        <v>0.7848986808548778</v>
      </c>
    </row>
    <row r="7" spans="1:8" s="15" customFormat="1" ht="34.5" customHeight="1">
      <c r="A7" s="34" t="s">
        <v>51</v>
      </c>
      <c r="B7" s="35">
        <v>4493</v>
      </c>
      <c r="C7" s="35">
        <v>4493</v>
      </c>
      <c r="D7" s="35">
        <v>545</v>
      </c>
      <c r="E7" s="36">
        <f>C7-D7</f>
        <v>3948</v>
      </c>
      <c r="F7" s="37">
        <f>(C7-B7)/B7</f>
        <v>0</v>
      </c>
      <c r="G7" s="38">
        <f t="shared" si="1"/>
        <v>0.12129979968840418</v>
      </c>
      <c r="H7" s="39">
        <f t="shared" si="0"/>
        <v>0.8787002003115958</v>
      </c>
    </row>
    <row r="8" spans="1:8" s="15" customFormat="1" ht="34.5" customHeight="1">
      <c r="A8" s="34" t="s">
        <v>52</v>
      </c>
      <c r="B8" s="35">
        <v>0</v>
      </c>
      <c r="C8" s="35">
        <v>6600</v>
      </c>
      <c r="D8" s="35">
        <v>2100</v>
      </c>
      <c r="E8" s="36">
        <f>C8-D8</f>
        <v>4500</v>
      </c>
      <c r="F8" s="37"/>
      <c r="G8" s="38">
        <f t="shared" si="1"/>
        <v>0.3181818181818182</v>
      </c>
      <c r="H8" s="39">
        <f t="shared" si="0"/>
        <v>0.6818181818181818</v>
      </c>
    </row>
    <row r="9" spans="1:8" s="15" customFormat="1" ht="34.5" customHeight="1">
      <c r="A9" s="34" t="s">
        <v>53</v>
      </c>
      <c r="B9" s="35">
        <v>400</v>
      </c>
      <c r="C9" s="35">
        <v>400</v>
      </c>
      <c r="D9" s="35">
        <v>-151</v>
      </c>
      <c r="E9" s="36">
        <f>C9-D9</f>
        <v>551</v>
      </c>
      <c r="F9" s="37">
        <f>(C9-B9)/B9</f>
        <v>0</v>
      </c>
      <c r="G9" s="38">
        <f t="shared" si="1"/>
        <v>-0.3775</v>
      </c>
      <c r="H9" s="39">
        <f t="shared" si="0"/>
        <v>1.3775</v>
      </c>
    </row>
    <row r="10" spans="1:8" s="15" customFormat="1" ht="34.5" customHeight="1">
      <c r="A10" s="34" t="s">
        <v>294</v>
      </c>
      <c r="B10" s="35">
        <v>22815</v>
      </c>
      <c r="C10" s="35">
        <v>22815</v>
      </c>
      <c r="D10" s="35">
        <v>9161</v>
      </c>
      <c r="E10" s="36">
        <f>C10-D10</f>
        <v>13654</v>
      </c>
      <c r="F10" s="37">
        <f>(C10-B10)/B10</f>
        <v>0</v>
      </c>
      <c r="G10" s="38">
        <f t="shared" si="1"/>
        <v>0.4015340784571554</v>
      </c>
      <c r="H10" s="39">
        <f t="shared" si="0"/>
        <v>0.5984659215428446</v>
      </c>
    </row>
    <row r="11" spans="1:8" s="15" customFormat="1" ht="34.5" customHeight="1">
      <c r="A11" s="40" t="s">
        <v>55</v>
      </c>
      <c r="B11" s="35">
        <v>151046</v>
      </c>
      <c r="C11" s="35">
        <v>161774</v>
      </c>
      <c r="D11" s="35">
        <v>46791</v>
      </c>
      <c r="E11" s="36">
        <f>C11-D11</f>
        <v>114983</v>
      </c>
      <c r="F11" s="37">
        <f>(C11-B11)/B11</f>
        <v>0.071024720945937</v>
      </c>
      <c r="G11" s="38">
        <f t="shared" si="1"/>
        <v>0.28923683657448046</v>
      </c>
      <c r="H11" s="39">
        <f t="shared" si="0"/>
        <v>0.7107631634255196</v>
      </c>
    </row>
    <row r="12" spans="1:8" s="15" customFormat="1" ht="34.5" customHeight="1">
      <c r="A12" s="40" t="s">
        <v>56</v>
      </c>
      <c r="B12" s="35">
        <v>59060</v>
      </c>
      <c r="C12" s="35">
        <v>74195</v>
      </c>
      <c r="D12" s="35">
        <v>8</v>
      </c>
      <c r="E12" s="36">
        <f aca="true" t="shared" si="2" ref="E12:E25">C12-D12</f>
        <v>74187</v>
      </c>
      <c r="F12" s="37">
        <f aca="true" t="shared" si="3" ref="F12:F23">(C12-B12)/B12</f>
        <v>0.2562648154419235</v>
      </c>
      <c r="G12" s="38">
        <f aca="true" t="shared" si="4" ref="G12:G23">D12/C12</f>
        <v>0.00010782397735696476</v>
      </c>
      <c r="H12" s="39">
        <f aca="true" t="shared" si="5" ref="H12:H23">E12/C12</f>
        <v>0.999892176022643</v>
      </c>
    </row>
    <row r="13" spans="1:8" s="15" customFormat="1" ht="34.5" customHeight="1">
      <c r="A13" s="40" t="s">
        <v>57</v>
      </c>
      <c r="B13" s="35">
        <v>7752</v>
      </c>
      <c r="C13" s="35">
        <v>7624</v>
      </c>
      <c r="D13" s="35">
        <v>7574</v>
      </c>
      <c r="E13" s="36">
        <f t="shared" si="2"/>
        <v>50</v>
      </c>
      <c r="F13" s="37">
        <f t="shared" si="3"/>
        <v>-0.016511867905056758</v>
      </c>
      <c r="G13" s="38">
        <f t="shared" si="4"/>
        <v>0.9934417628541448</v>
      </c>
      <c r="H13" s="39">
        <f t="shared" si="5"/>
        <v>0.006558237145855194</v>
      </c>
    </row>
    <row r="14" spans="1:8" s="15" customFormat="1" ht="34.5" customHeight="1">
      <c r="A14" s="40" t="s">
        <v>58</v>
      </c>
      <c r="B14" s="35">
        <v>1965</v>
      </c>
      <c r="C14" s="35">
        <v>2165</v>
      </c>
      <c r="D14" s="35">
        <v>0</v>
      </c>
      <c r="E14" s="36">
        <f t="shared" si="2"/>
        <v>2165</v>
      </c>
      <c r="F14" s="37">
        <f t="shared" si="3"/>
        <v>0.10178117048346055</v>
      </c>
      <c r="G14" s="38">
        <f t="shared" si="4"/>
        <v>0</v>
      </c>
      <c r="H14" s="39">
        <f t="shared" si="5"/>
        <v>1</v>
      </c>
    </row>
    <row r="15" spans="1:8" s="15" customFormat="1" ht="34.5" customHeight="1">
      <c r="A15" s="40" t="s">
        <v>59</v>
      </c>
      <c r="B15" s="35">
        <v>14352</v>
      </c>
      <c r="C15" s="35">
        <v>10323</v>
      </c>
      <c r="D15" s="35">
        <v>0</v>
      </c>
      <c r="E15" s="36">
        <f t="shared" si="2"/>
        <v>10323</v>
      </c>
      <c r="F15" s="37">
        <f t="shared" si="3"/>
        <v>-0.2807274247491639</v>
      </c>
      <c r="G15" s="38">
        <f t="shared" si="4"/>
        <v>0</v>
      </c>
      <c r="H15" s="39">
        <f t="shared" si="5"/>
        <v>1</v>
      </c>
    </row>
    <row r="16" spans="1:8" s="15" customFormat="1" ht="34.5" customHeight="1">
      <c r="A16" s="40" t="s">
        <v>60</v>
      </c>
      <c r="B16" s="35">
        <v>20344</v>
      </c>
      <c r="C16" s="35">
        <v>20318</v>
      </c>
      <c r="D16" s="35">
        <v>19219</v>
      </c>
      <c r="E16" s="36">
        <f t="shared" si="2"/>
        <v>1099</v>
      </c>
      <c r="F16" s="37">
        <f t="shared" si="3"/>
        <v>-0.0012780180888714117</v>
      </c>
      <c r="G16" s="38">
        <f t="shared" si="4"/>
        <v>0.9459100305148145</v>
      </c>
      <c r="H16" s="39">
        <f t="shared" si="5"/>
        <v>0.05408996948518555</v>
      </c>
    </row>
    <row r="17" spans="1:8" s="15" customFormat="1" ht="34.5" customHeight="1">
      <c r="A17" s="40" t="s">
        <v>61</v>
      </c>
      <c r="B17" s="35">
        <v>51971</v>
      </c>
      <c r="C17" s="35">
        <v>0</v>
      </c>
      <c r="D17" s="35">
        <v>0</v>
      </c>
      <c r="E17" s="36">
        <f t="shared" si="2"/>
        <v>0</v>
      </c>
      <c r="F17" s="37"/>
      <c r="G17" s="38"/>
      <c r="H17" s="39"/>
    </row>
    <row r="18" spans="1:8" s="15" customFormat="1" ht="34.5" customHeight="1">
      <c r="A18" s="40" t="s">
        <v>62</v>
      </c>
      <c r="B18" s="35">
        <v>368</v>
      </c>
      <c r="C18" s="35">
        <v>368</v>
      </c>
      <c r="D18" s="35">
        <v>0</v>
      </c>
      <c r="E18" s="36">
        <f t="shared" si="2"/>
        <v>368</v>
      </c>
      <c r="F18" s="37">
        <f t="shared" si="3"/>
        <v>0</v>
      </c>
      <c r="G18" s="38">
        <f t="shared" si="4"/>
        <v>0</v>
      </c>
      <c r="H18" s="39">
        <f t="shared" si="5"/>
        <v>1</v>
      </c>
    </row>
    <row r="19" spans="1:8" s="15" customFormat="1" ht="34.5" customHeight="1">
      <c r="A19" s="40" t="s">
        <v>63</v>
      </c>
      <c r="B19" s="35"/>
      <c r="C19" s="35">
        <v>2047</v>
      </c>
      <c r="D19" s="35">
        <v>0</v>
      </c>
      <c r="E19" s="36">
        <f t="shared" si="2"/>
        <v>2047</v>
      </c>
      <c r="F19" s="37"/>
      <c r="G19" s="38">
        <f t="shared" si="4"/>
        <v>0</v>
      </c>
      <c r="H19" s="39">
        <f t="shared" si="5"/>
        <v>1</v>
      </c>
    </row>
    <row r="20" spans="1:8" s="15" customFormat="1" ht="34.5" customHeight="1">
      <c r="A20" s="40" t="s">
        <v>64</v>
      </c>
      <c r="B20" s="35">
        <v>20701</v>
      </c>
      <c r="C20" s="35">
        <v>22101</v>
      </c>
      <c r="D20" s="35">
        <v>0</v>
      </c>
      <c r="E20" s="36">
        <f t="shared" si="2"/>
        <v>22101</v>
      </c>
      <c r="F20" s="37">
        <f t="shared" si="3"/>
        <v>0.06762958311192696</v>
      </c>
      <c r="G20" s="38">
        <f t="shared" si="4"/>
        <v>0</v>
      </c>
      <c r="H20" s="39">
        <f t="shared" si="5"/>
        <v>1</v>
      </c>
    </row>
    <row r="21" spans="1:8" s="15" customFormat="1" ht="34.5" customHeight="1">
      <c r="A21" s="40" t="s">
        <v>65</v>
      </c>
      <c r="B21" s="35">
        <v>231933</v>
      </c>
      <c r="C21" s="35">
        <v>215923</v>
      </c>
      <c r="D21" s="35">
        <v>42872</v>
      </c>
      <c r="E21" s="36">
        <f t="shared" si="2"/>
        <v>173051</v>
      </c>
      <c r="F21" s="37">
        <f t="shared" si="3"/>
        <v>-0.0690285556604709</v>
      </c>
      <c r="G21" s="38">
        <f t="shared" si="4"/>
        <v>0.19855226168587875</v>
      </c>
      <c r="H21" s="39">
        <f t="shared" si="5"/>
        <v>0.8014477383141212</v>
      </c>
    </row>
    <row r="22" spans="1:8" s="15" customFormat="1" ht="34.5" customHeight="1">
      <c r="A22" s="40" t="s">
        <v>66</v>
      </c>
      <c r="B22" s="35">
        <v>19502</v>
      </c>
      <c r="C22" s="35">
        <v>20795</v>
      </c>
      <c r="D22" s="35">
        <v>3832</v>
      </c>
      <c r="E22" s="36">
        <f t="shared" si="2"/>
        <v>16963</v>
      </c>
      <c r="F22" s="37">
        <f t="shared" si="3"/>
        <v>0.06630089221618296</v>
      </c>
      <c r="G22" s="38">
        <f t="shared" si="4"/>
        <v>0.18427506612166386</v>
      </c>
      <c r="H22" s="39">
        <f t="shared" si="5"/>
        <v>0.8157249338783361</v>
      </c>
    </row>
    <row r="23" spans="1:8" s="15" customFormat="1" ht="34.5" customHeight="1">
      <c r="A23" s="40" t="s">
        <v>67</v>
      </c>
      <c r="B23" s="35">
        <v>33730</v>
      </c>
      <c r="C23" s="35">
        <v>41714</v>
      </c>
      <c r="D23" s="35">
        <v>47</v>
      </c>
      <c r="E23" s="36">
        <f t="shared" si="2"/>
        <v>41667</v>
      </c>
      <c r="F23" s="37">
        <f t="shared" si="3"/>
        <v>0.23670323154461903</v>
      </c>
      <c r="G23" s="38">
        <f t="shared" si="4"/>
        <v>0.0011267200460277126</v>
      </c>
      <c r="H23" s="39">
        <f t="shared" si="5"/>
        <v>0.9988732799539722</v>
      </c>
    </row>
    <row r="24" spans="1:8" s="15" customFormat="1" ht="34.5" customHeight="1">
      <c r="A24" s="40" t="s">
        <v>68</v>
      </c>
      <c r="B24" s="35">
        <v>19</v>
      </c>
      <c r="C24" s="35"/>
      <c r="D24" s="35">
        <v>0</v>
      </c>
      <c r="E24" s="36">
        <f t="shared" si="2"/>
        <v>0</v>
      </c>
      <c r="F24" s="37"/>
      <c r="G24" s="38"/>
      <c r="H24" s="39"/>
    </row>
    <row r="25" spans="1:9" s="15" customFormat="1" ht="34.5" customHeight="1">
      <c r="A25" s="41" t="s">
        <v>69</v>
      </c>
      <c r="B25" s="42">
        <v>388280</v>
      </c>
      <c r="C25" s="42">
        <v>518364</v>
      </c>
      <c r="D25" s="42">
        <v>120953</v>
      </c>
      <c r="E25" s="42">
        <f t="shared" si="2"/>
        <v>397411</v>
      </c>
      <c r="F25" s="43">
        <f>(C25-B25)/B25</f>
        <v>0.3350262697022767</v>
      </c>
      <c r="G25" s="43">
        <f>D25/C25</f>
        <v>0.23333603413817317</v>
      </c>
      <c r="H25" s="43">
        <f>E25/C25</f>
        <v>0.7666639658618268</v>
      </c>
      <c r="I25" s="47"/>
    </row>
    <row r="26" spans="1:8" s="15" customFormat="1" ht="29.25" customHeight="1">
      <c r="A26" s="40"/>
      <c r="B26" s="44"/>
      <c r="C26" s="44"/>
      <c r="D26" s="44"/>
      <c r="E26" s="44"/>
      <c r="F26" s="44"/>
      <c r="G26" s="44"/>
      <c r="H26" s="44"/>
    </row>
  </sheetData>
  <sheetProtection/>
  <mergeCells count="9">
    <mergeCell ref="A1:I1"/>
    <mergeCell ref="G2:I2"/>
    <mergeCell ref="D3:E3"/>
    <mergeCell ref="G3:H3"/>
    <mergeCell ref="A3:A4"/>
    <mergeCell ref="B3:B4"/>
    <mergeCell ref="C3:C4"/>
    <mergeCell ref="F3:F4"/>
    <mergeCell ref="I3:I4"/>
  </mergeCells>
  <printOptions horizontalCentered="1"/>
  <pageMargins left="0.4724409448818898" right="0.4724409448818898" top="0.4724409448818898" bottom="0.4724409448818898" header="0.31496062992125984" footer="0.31496062992125984"/>
  <pageSetup fitToHeight="1" fitToWidth="1" horizontalDpi="600" verticalDpi="6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0"/>
  <sheetViews>
    <sheetView zoomScaleSheetLayoutView="100" workbookViewId="0" topLeftCell="A1">
      <selection activeCell="G20" sqref="G20"/>
    </sheetView>
  </sheetViews>
  <sheetFormatPr defaultColWidth="9.00390625" defaultRowHeight="14.25"/>
  <cols>
    <col min="1" max="16384" width="8.75390625" style="1" bestFit="1" customWidth="1"/>
  </cols>
  <sheetData>
    <row r="1" spans="1:13" s="1" customFormat="1" ht="21.75">
      <c r="A1" s="2" t="s">
        <v>295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21.75" customHeight="1">
      <c r="A2" s="3" t="s">
        <v>296</v>
      </c>
      <c r="B2" s="3"/>
      <c r="C2" s="3"/>
      <c r="D2" s="3"/>
      <c r="E2" s="3"/>
      <c r="F2" s="4"/>
      <c r="G2" s="4"/>
      <c r="H2" s="4"/>
      <c r="K2" s="10" t="s">
        <v>297</v>
      </c>
      <c r="L2" s="10"/>
      <c r="M2" s="10"/>
    </row>
    <row r="3" spans="1:13" s="1" customFormat="1" ht="15">
      <c r="A3" s="5" t="s">
        <v>298</v>
      </c>
      <c r="B3" s="6" t="s">
        <v>299</v>
      </c>
      <c r="C3" s="6"/>
      <c r="D3" s="6"/>
      <c r="E3" s="6" t="s">
        <v>300</v>
      </c>
      <c r="F3" s="6"/>
      <c r="G3" s="6"/>
      <c r="H3" s="6" t="s">
        <v>301</v>
      </c>
      <c r="I3" s="6"/>
      <c r="J3" s="6"/>
      <c r="K3" s="11" t="s">
        <v>302</v>
      </c>
      <c r="L3" s="11"/>
      <c r="M3" s="11"/>
    </row>
    <row r="4" spans="1:13" s="1" customFormat="1" ht="15">
      <c r="A4" s="5"/>
      <c r="B4" s="7" t="s">
        <v>303</v>
      </c>
      <c r="C4" s="7" t="s">
        <v>304</v>
      </c>
      <c r="D4" s="7" t="s">
        <v>305</v>
      </c>
      <c r="E4" s="7" t="s">
        <v>303</v>
      </c>
      <c r="F4" s="7" t="s">
        <v>304</v>
      </c>
      <c r="G4" s="7" t="s">
        <v>306</v>
      </c>
      <c r="H4" s="7" t="s">
        <v>303</v>
      </c>
      <c r="I4" s="7" t="s">
        <v>304</v>
      </c>
      <c r="J4" s="7" t="s">
        <v>305</v>
      </c>
      <c r="K4" s="7" t="s">
        <v>303</v>
      </c>
      <c r="L4" s="7" t="s">
        <v>304</v>
      </c>
      <c r="M4" s="12" t="s">
        <v>305</v>
      </c>
    </row>
    <row r="5" spans="1:13" s="1" customFormat="1" ht="22.5">
      <c r="A5" s="8" t="s">
        <v>307</v>
      </c>
      <c r="B5" s="9">
        <v>51.96</v>
      </c>
      <c r="C5" s="9">
        <v>51.96</v>
      </c>
      <c r="D5" s="9">
        <v>0</v>
      </c>
      <c r="E5" s="9">
        <v>31.1</v>
      </c>
      <c r="F5" s="9">
        <v>31.1</v>
      </c>
      <c r="G5" s="9">
        <v>0</v>
      </c>
      <c r="H5" s="9">
        <v>50.21</v>
      </c>
      <c r="I5" s="9">
        <v>50.21</v>
      </c>
      <c r="J5" s="9">
        <v>0</v>
      </c>
      <c r="K5" s="9">
        <v>1.75</v>
      </c>
      <c r="L5" s="9">
        <v>1.75</v>
      </c>
      <c r="M5" s="9">
        <v>0</v>
      </c>
    </row>
    <row r="6" spans="1:13" s="1" customFormat="1" ht="22.5">
      <c r="A6" s="8" t="s">
        <v>308</v>
      </c>
      <c r="B6" s="9">
        <v>7.29</v>
      </c>
      <c r="C6" s="9">
        <v>7.29</v>
      </c>
      <c r="D6" s="9">
        <v>0</v>
      </c>
      <c r="E6" s="9">
        <v>5.09</v>
      </c>
      <c r="F6" s="9">
        <v>5.09</v>
      </c>
      <c r="G6" s="9">
        <v>0</v>
      </c>
      <c r="H6" s="9">
        <v>6.74</v>
      </c>
      <c r="I6" s="9">
        <v>6.74</v>
      </c>
      <c r="J6" s="9">
        <v>0</v>
      </c>
      <c r="K6" s="9">
        <v>0.55</v>
      </c>
      <c r="L6" s="9">
        <v>0.55</v>
      </c>
      <c r="M6" s="9">
        <v>0</v>
      </c>
    </row>
    <row r="7" spans="1:13" s="1" customFormat="1" ht="22.5">
      <c r="A7" s="8" t="s">
        <v>309</v>
      </c>
      <c r="B7" s="9">
        <v>15.95</v>
      </c>
      <c r="C7" s="9">
        <v>15.95</v>
      </c>
      <c r="D7" s="9">
        <v>0</v>
      </c>
      <c r="E7" s="9">
        <v>10.64</v>
      </c>
      <c r="F7" s="9">
        <v>10.64</v>
      </c>
      <c r="G7" s="9">
        <v>0</v>
      </c>
      <c r="H7" s="9">
        <v>15.76</v>
      </c>
      <c r="I7" s="9">
        <v>15.76</v>
      </c>
      <c r="J7" s="9">
        <v>0</v>
      </c>
      <c r="K7" s="9">
        <v>0.19</v>
      </c>
      <c r="L7" s="9">
        <v>0.19</v>
      </c>
      <c r="M7" s="9">
        <v>0</v>
      </c>
    </row>
    <row r="8" spans="1:13" s="1" customFormat="1" ht="22.5">
      <c r="A8" s="8" t="s">
        <v>310</v>
      </c>
      <c r="B8" s="9">
        <v>16.46</v>
      </c>
      <c r="C8" s="9">
        <v>16.46</v>
      </c>
      <c r="D8" s="9">
        <v>0</v>
      </c>
      <c r="E8" s="9">
        <v>10.78</v>
      </c>
      <c r="F8" s="9">
        <v>10.78</v>
      </c>
      <c r="G8" s="9">
        <v>0</v>
      </c>
      <c r="H8" s="9">
        <v>15.72</v>
      </c>
      <c r="I8" s="9">
        <v>15.72</v>
      </c>
      <c r="J8" s="9">
        <v>0</v>
      </c>
      <c r="K8" s="9">
        <v>0.74</v>
      </c>
      <c r="L8" s="9">
        <v>0.74</v>
      </c>
      <c r="M8" s="9">
        <v>0</v>
      </c>
    </row>
    <row r="9" spans="1:13" s="1" customFormat="1" ht="22.5">
      <c r="A9" s="8" t="s">
        <v>311</v>
      </c>
      <c r="B9" s="9">
        <v>3.97</v>
      </c>
      <c r="C9" s="9">
        <v>3.97</v>
      </c>
      <c r="D9" s="9">
        <v>0</v>
      </c>
      <c r="E9" s="9">
        <v>1.44</v>
      </c>
      <c r="F9" s="9">
        <v>1.44</v>
      </c>
      <c r="G9" s="9">
        <v>0</v>
      </c>
      <c r="H9" s="9">
        <v>3.89</v>
      </c>
      <c r="I9" s="9">
        <v>3.89</v>
      </c>
      <c r="J9" s="9">
        <v>0</v>
      </c>
      <c r="K9" s="9">
        <v>0.08</v>
      </c>
      <c r="L9" s="9">
        <v>0.08</v>
      </c>
      <c r="M9" s="9">
        <v>0</v>
      </c>
    </row>
    <row r="10" spans="1:13" s="1" customFormat="1" ht="14.25">
      <c r="A10" s="8" t="s">
        <v>312</v>
      </c>
      <c r="B10" s="9">
        <v>8.3</v>
      </c>
      <c r="C10" s="9">
        <v>8.3</v>
      </c>
      <c r="D10" s="9">
        <v>0</v>
      </c>
      <c r="E10" s="9">
        <v>3.13</v>
      </c>
      <c r="F10" s="9">
        <v>3.13</v>
      </c>
      <c r="G10" s="9">
        <v>0</v>
      </c>
      <c r="H10" s="9">
        <v>8.11</v>
      </c>
      <c r="I10" s="9">
        <v>8.11</v>
      </c>
      <c r="J10" s="9">
        <v>0</v>
      </c>
      <c r="K10" s="9">
        <v>0.19</v>
      </c>
      <c r="L10" s="9">
        <v>0.19</v>
      </c>
      <c r="M10" s="9">
        <v>0</v>
      </c>
    </row>
  </sheetData>
  <sheetProtection/>
  <mergeCells count="8">
    <mergeCell ref="A1:M1"/>
    <mergeCell ref="A2:E2"/>
    <mergeCell ref="K2:M2"/>
    <mergeCell ref="B3:D3"/>
    <mergeCell ref="E3:G3"/>
    <mergeCell ref="H3:J3"/>
    <mergeCell ref="K3:M3"/>
    <mergeCell ref="A3:A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IV13"/>
  <sheetViews>
    <sheetView showZeros="0" workbookViewId="0" topLeftCell="A4">
      <selection activeCell="A19" sqref="A19"/>
    </sheetView>
  </sheetViews>
  <sheetFormatPr defaultColWidth="9.00390625" defaultRowHeight="14.25"/>
  <cols>
    <col min="1" max="1" width="80.625" style="0" customWidth="1"/>
  </cols>
  <sheetData>
    <row r="1" ht="51" customHeight="1"/>
    <row r="2" ht="41.25" customHeight="1">
      <c r="A2" s="161" t="s">
        <v>3</v>
      </c>
    </row>
    <row r="3" ht="51.75" customHeight="1"/>
    <row r="4" ht="30" customHeight="1">
      <c r="A4" s="162" t="s">
        <v>4</v>
      </c>
    </row>
    <row r="5" ht="30" customHeight="1">
      <c r="A5" s="162" t="s">
        <v>5</v>
      </c>
    </row>
    <row r="6" ht="30" customHeight="1">
      <c r="A6" s="162" t="s">
        <v>6</v>
      </c>
    </row>
    <row r="7" ht="30" customHeight="1">
      <c r="A7" s="162" t="s">
        <v>7</v>
      </c>
    </row>
    <row r="8" ht="30" customHeight="1">
      <c r="A8" s="162" t="s">
        <v>8</v>
      </c>
    </row>
    <row r="9" ht="30" customHeight="1">
      <c r="A9" s="162" t="s">
        <v>9</v>
      </c>
    </row>
    <row r="10" ht="30" customHeight="1">
      <c r="A10" s="162" t="s">
        <v>10</v>
      </c>
    </row>
    <row r="11" ht="30" customHeight="1">
      <c r="A11" s="162" t="s">
        <v>11</v>
      </c>
    </row>
    <row r="12" ht="30" customHeight="1">
      <c r="A12" s="162" t="s">
        <v>12</v>
      </c>
    </row>
    <row r="13" spans="1:256" ht="30" customHeight="1">
      <c r="A13" s="162" t="s">
        <v>13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2"/>
      <c r="EV13" s="162"/>
      <c r="EW13" s="162"/>
      <c r="EX13" s="162"/>
      <c r="EY13" s="162"/>
      <c r="EZ13" s="162"/>
      <c r="FA13" s="162"/>
      <c r="FB13" s="162"/>
      <c r="FC13" s="162"/>
      <c r="FD13" s="162"/>
      <c r="FE13" s="162"/>
      <c r="FF13" s="162"/>
      <c r="FG13" s="162"/>
      <c r="FH13" s="162"/>
      <c r="FI13" s="162"/>
      <c r="FJ13" s="162"/>
      <c r="FK13" s="162"/>
      <c r="FL13" s="162"/>
      <c r="FM13" s="162"/>
      <c r="FN13" s="162"/>
      <c r="FO13" s="162"/>
      <c r="FP13" s="162"/>
      <c r="FQ13" s="162"/>
      <c r="FR13" s="162"/>
      <c r="FS13" s="162"/>
      <c r="FT13" s="162"/>
      <c r="FU13" s="162"/>
      <c r="FV13" s="162"/>
      <c r="FW13" s="162"/>
      <c r="FX13" s="162"/>
      <c r="FY13" s="162"/>
      <c r="FZ13" s="162"/>
      <c r="GA13" s="162"/>
      <c r="GB13" s="162"/>
      <c r="GC13" s="162"/>
      <c r="GD13" s="162"/>
      <c r="GE13" s="162"/>
      <c r="GF13" s="162"/>
      <c r="GG13" s="162"/>
      <c r="GH13" s="162"/>
      <c r="GI13" s="162"/>
      <c r="GJ13" s="162"/>
      <c r="GK13" s="162"/>
      <c r="GL13" s="162"/>
      <c r="GM13" s="162"/>
      <c r="GN13" s="162"/>
      <c r="GO13" s="162"/>
      <c r="GP13" s="162"/>
      <c r="GQ13" s="162"/>
      <c r="GR13" s="162"/>
      <c r="GS13" s="162"/>
      <c r="GT13" s="162"/>
      <c r="GU13" s="162"/>
      <c r="GV13" s="162"/>
      <c r="GW13" s="162"/>
      <c r="GX13" s="162"/>
      <c r="GY13" s="162"/>
      <c r="GZ13" s="162"/>
      <c r="HA13" s="162"/>
      <c r="HB13" s="162"/>
      <c r="HC13" s="162"/>
      <c r="HD13" s="162"/>
      <c r="HE13" s="162"/>
      <c r="HF13" s="162"/>
      <c r="HG13" s="162"/>
      <c r="HH13" s="162"/>
      <c r="HI13" s="162"/>
      <c r="HJ13" s="162"/>
      <c r="HK13" s="162"/>
      <c r="HL13" s="162"/>
      <c r="HM13" s="162"/>
      <c r="HN13" s="162"/>
      <c r="HO13" s="162"/>
      <c r="HP13" s="162"/>
      <c r="HQ13" s="162"/>
      <c r="HR13" s="162"/>
      <c r="HS13" s="162"/>
      <c r="HT13" s="162"/>
      <c r="HU13" s="162"/>
      <c r="HV13" s="162"/>
      <c r="HW13" s="162"/>
      <c r="HX13" s="162"/>
      <c r="HY13" s="162"/>
      <c r="HZ13" s="162"/>
      <c r="IA13" s="162"/>
      <c r="IB13" s="162"/>
      <c r="IC13" s="162"/>
      <c r="ID13" s="162"/>
      <c r="IE13" s="162"/>
      <c r="IF13" s="162"/>
      <c r="IG13" s="162"/>
      <c r="IH13" s="162"/>
      <c r="II13" s="162"/>
      <c r="IJ13" s="162"/>
      <c r="IK13" s="162"/>
      <c r="IL13" s="162"/>
      <c r="IM13" s="162"/>
      <c r="IN13" s="162"/>
      <c r="IO13" s="162"/>
      <c r="IP13" s="162"/>
      <c r="IQ13" s="162"/>
      <c r="IR13" s="162"/>
      <c r="IS13" s="162"/>
      <c r="IT13" s="162"/>
      <c r="IU13" s="162"/>
      <c r="IV13" s="162"/>
    </row>
  </sheetData>
  <sheetProtection/>
  <protectedRanges>
    <protectedRange sqref="C25:C32 C34 C7:C23" name="区域1_1_2_1_1_1"/>
    <protectedRange sqref="C25:C32 C34 C7:C23" name="区域1_1_2_2_1_1"/>
    <protectedRange sqref="B34 B25:B32 B7:B23" name="区域1_1_2_1_1_1_1"/>
    <protectedRange sqref="B34 B25:B32 B7:B23" name="区域1_1_2_2_1_1_1"/>
  </protectedRanges>
  <printOptions horizontalCentered="1"/>
  <pageMargins left="0.55" right="0.23999999999999996" top="0.2" bottom="0.39" header="0.2" footer="0.2399999999999999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35"/>
  <sheetViews>
    <sheetView showZeros="0" workbookViewId="0" topLeftCell="A25">
      <selection activeCell="C41" sqref="C41"/>
    </sheetView>
  </sheetViews>
  <sheetFormatPr defaultColWidth="9.00390625" defaultRowHeight="14.25"/>
  <cols>
    <col min="1" max="1" width="27.00390625" style="16" customWidth="1"/>
    <col min="2" max="3" width="16.00390625" style="16" customWidth="1"/>
    <col min="4" max="4" width="16.375" style="16" customWidth="1"/>
    <col min="5" max="16384" width="9.00390625" style="16" customWidth="1"/>
  </cols>
  <sheetData>
    <row r="1" spans="1:4" ht="41.25" customHeight="1">
      <c r="A1" s="71" t="s">
        <v>14</v>
      </c>
      <c r="B1" s="71"/>
      <c r="C1" s="71"/>
      <c r="D1" s="71"/>
    </row>
    <row r="2" spans="1:4" ht="18" customHeight="1">
      <c r="A2" s="72"/>
      <c r="B2" s="92"/>
      <c r="C2" s="92"/>
      <c r="D2" s="93" t="s">
        <v>15</v>
      </c>
    </row>
    <row r="3" spans="1:4" s="13" customFormat="1" ht="27" customHeight="1">
      <c r="A3" s="94" t="s">
        <v>16</v>
      </c>
      <c r="B3" s="95" t="s">
        <v>17</v>
      </c>
      <c r="C3" s="95" t="s">
        <v>18</v>
      </c>
      <c r="D3" s="94" t="s">
        <v>19</v>
      </c>
    </row>
    <row r="4" spans="1:4" s="91" customFormat="1" ht="21.75" customHeight="1">
      <c r="A4" s="157" t="s">
        <v>20</v>
      </c>
      <c r="B4" s="135">
        <f>SUM(B5:B20)</f>
        <v>77664</v>
      </c>
      <c r="C4" s="135">
        <f>SUM(C5:C20)</f>
        <v>89721</v>
      </c>
      <c r="D4" s="158">
        <f>SUM(C4-B4)/B4</f>
        <v>0.155245673671199</v>
      </c>
    </row>
    <row r="5" spans="1:4" ht="21.75" customHeight="1">
      <c r="A5" s="149" t="s">
        <v>21</v>
      </c>
      <c r="B5" s="159">
        <v>13939</v>
      </c>
      <c r="C5" s="159">
        <v>46723</v>
      </c>
      <c r="D5" s="158"/>
    </row>
    <row r="6" spans="1:4" ht="21.75" customHeight="1">
      <c r="A6" s="149" t="s">
        <v>22</v>
      </c>
      <c r="B6" s="159">
        <v>10976</v>
      </c>
      <c r="C6" s="159"/>
      <c r="D6" s="158"/>
    </row>
    <row r="7" spans="1:4" ht="21.75" customHeight="1">
      <c r="A7" s="149" t="s">
        <v>23</v>
      </c>
      <c r="B7" s="159">
        <v>14297</v>
      </c>
      <c r="C7" s="159">
        <v>368</v>
      </c>
      <c r="D7" s="158"/>
    </row>
    <row r="8" spans="1:4" ht="21.75" customHeight="1">
      <c r="A8" s="149" t="s">
        <v>24</v>
      </c>
      <c r="B8" s="159">
        <v>6328</v>
      </c>
      <c r="C8" s="159">
        <v>7802</v>
      </c>
      <c r="D8" s="158"/>
    </row>
    <row r="9" spans="1:4" ht="21.75" customHeight="1">
      <c r="A9" s="149" t="s">
        <v>25</v>
      </c>
      <c r="B9" s="159"/>
      <c r="C9" s="159"/>
      <c r="D9" s="158"/>
    </row>
    <row r="10" spans="1:4" ht="21.75" customHeight="1">
      <c r="A10" s="149" t="s">
        <v>26</v>
      </c>
      <c r="B10" s="159">
        <v>9038</v>
      </c>
      <c r="C10" s="159">
        <v>7326</v>
      </c>
      <c r="D10" s="158"/>
    </row>
    <row r="11" spans="1:4" ht="21.75" customHeight="1">
      <c r="A11" s="149" t="s">
        <v>27</v>
      </c>
      <c r="B11" s="159">
        <v>7257</v>
      </c>
      <c r="C11" s="159">
        <v>12198</v>
      </c>
      <c r="D11" s="158"/>
    </row>
    <row r="12" spans="1:4" ht="21.75" customHeight="1">
      <c r="A12" s="149" t="s">
        <v>28</v>
      </c>
      <c r="B12" s="159"/>
      <c r="C12" s="159"/>
      <c r="D12" s="158"/>
    </row>
    <row r="13" spans="1:4" ht="21.75" customHeight="1">
      <c r="A13" s="149" t="s">
        <v>29</v>
      </c>
      <c r="B13" s="159">
        <v>4021</v>
      </c>
      <c r="C13" s="159">
        <v>4300</v>
      </c>
      <c r="D13" s="158"/>
    </row>
    <row r="14" spans="1:4" ht="21.75" customHeight="1">
      <c r="A14" s="149" t="s">
        <v>30</v>
      </c>
      <c r="B14" s="159">
        <v>1027</v>
      </c>
      <c r="C14" s="159">
        <v>1182</v>
      </c>
      <c r="D14" s="158"/>
    </row>
    <row r="15" spans="1:4" ht="21.75" customHeight="1">
      <c r="A15" s="149" t="s">
        <v>31</v>
      </c>
      <c r="B15" s="159">
        <v>784</v>
      </c>
      <c r="C15" s="159">
        <v>1089</v>
      </c>
      <c r="D15" s="158"/>
    </row>
    <row r="16" spans="1:4" ht="21.75" customHeight="1">
      <c r="A16" s="149" t="s">
        <v>32</v>
      </c>
      <c r="B16" s="159">
        <v>552</v>
      </c>
      <c r="C16" s="159">
        <v>874</v>
      </c>
      <c r="D16" s="158"/>
    </row>
    <row r="17" spans="1:4" ht="21.75" customHeight="1">
      <c r="A17" s="149" t="s">
        <v>33</v>
      </c>
      <c r="B17" s="159">
        <v>1538</v>
      </c>
      <c r="C17" s="159">
        <v>1091</v>
      </c>
      <c r="D17" s="158"/>
    </row>
    <row r="18" spans="1:4" ht="21.75" customHeight="1">
      <c r="A18" s="149" t="s">
        <v>34</v>
      </c>
      <c r="B18" s="159">
        <v>1524</v>
      </c>
      <c r="C18" s="159">
        <v>1671</v>
      </c>
      <c r="D18" s="158"/>
    </row>
    <row r="19" spans="1:4" ht="21.75" customHeight="1">
      <c r="A19" s="149" t="s">
        <v>35</v>
      </c>
      <c r="B19" s="159">
        <v>5351</v>
      </c>
      <c r="C19" s="159">
        <v>4337</v>
      </c>
      <c r="D19" s="158"/>
    </row>
    <row r="20" spans="1:4" ht="21.75" customHeight="1">
      <c r="A20" s="149" t="s">
        <v>36</v>
      </c>
      <c r="B20" s="159">
        <v>1032</v>
      </c>
      <c r="C20" s="159">
        <v>760</v>
      </c>
      <c r="D20" s="158"/>
    </row>
    <row r="21" spans="1:4" ht="21.75" customHeight="1">
      <c r="A21" s="149" t="s">
        <v>37</v>
      </c>
      <c r="B21" s="100">
        <v>0</v>
      </c>
      <c r="C21" s="100"/>
      <c r="D21" s="158"/>
    </row>
    <row r="22" spans="1:4" ht="21.75" customHeight="1">
      <c r="A22" s="149" t="s">
        <v>38</v>
      </c>
      <c r="B22" s="100">
        <v>0</v>
      </c>
      <c r="C22" s="100"/>
      <c r="D22" s="158"/>
    </row>
    <row r="23" spans="1:4" s="91" customFormat="1" ht="21.75" customHeight="1">
      <c r="A23" s="123" t="s">
        <v>39</v>
      </c>
      <c r="B23" s="109">
        <f>SUM(B24:B31)</f>
        <v>38281</v>
      </c>
      <c r="C23" s="109">
        <f>SUM(C24:C31)</f>
        <v>36662</v>
      </c>
      <c r="D23" s="158">
        <f>SUM(C23-B23)/B23</f>
        <v>-0.04229252109401531</v>
      </c>
    </row>
    <row r="24" spans="1:4" ht="21.75" customHeight="1">
      <c r="A24" s="149" t="s">
        <v>40</v>
      </c>
      <c r="B24" s="100">
        <v>4815</v>
      </c>
      <c r="C24" s="100">
        <v>5179</v>
      </c>
      <c r="D24" s="158"/>
    </row>
    <row r="25" spans="1:4" ht="21.75" customHeight="1">
      <c r="A25" s="149" t="s">
        <v>41</v>
      </c>
      <c r="B25" s="100">
        <v>19966</v>
      </c>
      <c r="C25" s="100">
        <v>15881</v>
      </c>
      <c r="D25" s="158"/>
    </row>
    <row r="26" spans="1:4" ht="21.75" customHeight="1">
      <c r="A26" s="149" t="s">
        <v>42</v>
      </c>
      <c r="B26" s="100">
        <v>2614</v>
      </c>
      <c r="C26" s="100">
        <v>6860</v>
      </c>
      <c r="D26" s="158"/>
    </row>
    <row r="27" spans="1:4" ht="21.75" customHeight="1">
      <c r="A27" s="149" t="s">
        <v>43</v>
      </c>
      <c r="B27" s="100">
        <v>0</v>
      </c>
      <c r="C27" s="100">
        <v>140</v>
      </c>
      <c r="D27" s="158"/>
    </row>
    <row r="28" spans="1:4" ht="21.75" customHeight="1">
      <c r="A28" s="149" t="s">
        <v>44</v>
      </c>
      <c r="B28" s="100">
        <v>7218</v>
      </c>
      <c r="C28" s="100">
        <v>6697</v>
      </c>
      <c r="D28" s="158"/>
    </row>
    <row r="29" spans="1:4" ht="21.75" customHeight="1">
      <c r="A29" s="149" t="s">
        <v>45</v>
      </c>
      <c r="B29" s="100">
        <v>401</v>
      </c>
      <c r="C29" s="100">
        <v>220</v>
      </c>
      <c r="D29" s="158"/>
    </row>
    <row r="30" spans="1:4" ht="21.75" customHeight="1">
      <c r="A30" s="149" t="s">
        <v>46</v>
      </c>
      <c r="B30" s="100">
        <v>2929</v>
      </c>
      <c r="C30" s="100">
        <v>1469</v>
      </c>
      <c r="D30" s="158"/>
    </row>
    <row r="31" spans="1:4" ht="21.75" customHeight="1">
      <c r="A31" s="149" t="s">
        <v>47</v>
      </c>
      <c r="B31" s="100">
        <v>338</v>
      </c>
      <c r="C31" s="100">
        <v>216</v>
      </c>
      <c r="D31" s="158"/>
    </row>
    <row r="32" spans="1:4" ht="21.75" customHeight="1">
      <c r="A32" s="149"/>
      <c r="B32" s="100"/>
      <c r="C32" s="100"/>
      <c r="D32" s="158"/>
    </row>
    <row r="33" spans="1:4" ht="39.75" customHeight="1">
      <c r="A33" s="149"/>
      <c r="B33" s="100"/>
      <c r="C33" s="100"/>
      <c r="D33" s="158"/>
    </row>
    <row r="34" spans="1:4" ht="21.75" customHeight="1">
      <c r="A34" s="149"/>
      <c r="B34" s="100"/>
      <c r="C34" s="100"/>
      <c r="D34" s="158"/>
    </row>
    <row r="35" spans="1:6" s="91" customFormat="1" ht="21.75" customHeight="1">
      <c r="A35" s="160" t="s">
        <v>48</v>
      </c>
      <c r="B35" s="126">
        <f>B23+B4</f>
        <v>115945</v>
      </c>
      <c r="C35" s="126">
        <f>C23+C4</f>
        <v>126383</v>
      </c>
      <c r="D35" s="144">
        <f>SUM(C35-B35)/B35</f>
        <v>0.09002544309802062</v>
      </c>
      <c r="F35" s="107"/>
    </row>
  </sheetData>
  <sheetProtection/>
  <protectedRanges>
    <protectedRange sqref="B24:C34 B5:C22" name="区域1_1_2_1_1_1"/>
    <protectedRange sqref="B24:C34 B5:C22" name="区域1_1_2_2_1_1"/>
  </protectedRanges>
  <mergeCells count="1">
    <mergeCell ref="A1:D1"/>
  </mergeCells>
  <printOptions horizontalCentered="1"/>
  <pageMargins left="0.4724409448818898" right="0.4724409448818898" top="0.5905511811023623" bottom="0.5905511811023623" header="0.1968503937007874" footer="0.2362204724409449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D34"/>
  <sheetViews>
    <sheetView showZeros="0" workbookViewId="0" topLeftCell="A16">
      <selection activeCell="A24" sqref="A24"/>
    </sheetView>
  </sheetViews>
  <sheetFormatPr defaultColWidth="9.00390625" defaultRowHeight="14.25"/>
  <cols>
    <col min="1" max="1" width="33.625" style="16" customWidth="1"/>
    <col min="2" max="4" width="12.625" style="16" customWidth="1"/>
    <col min="5" max="16384" width="9.00390625" style="16" customWidth="1"/>
  </cols>
  <sheetData>
    <row r="1" spans="1:4" ht="27" customHeight="1">
      <c r="A1" s="71" t="s">
        <v>49</v>
      </c>
      <c r="B1" s="71"/>
      <c r="C1" s="71"/>
      <c r="D1" s="71"/>
    </row>
    <row r="2" spans="1:4" ht="18" customHeight="1">
      <c r="A2" s="72"/>
      <c r="B2" s="92"/>
      <c r="C2" s="92"/>
      <c r="D2" s="93" t="s">
        <v>15</v>
      </c>
    </row>
    <row r="3" spans="1:4" s="13" customFormat="1" ht="39" customHeight="1">
      <c r="A3" s="145" t="s">
        <v>16</v>
      </c>
      <c r="B3" s="131" t="s">
        <v>17</v>
      </c>
      <c r="C3" s="131" t="s">
        <v>50</v>
      </c>
      <c r="D3" s="130" t="s">
        <v>19</v>
      </c>
    </row>
    <row r="4" spans="1:4" ht="27" customHeight="1">
      <c r="A4" s="146" t="s">
        <v>51</v>
      </c>
      <c r="B4" s="147">
        <v>4493</v>
      </c>
      <c r="C4" s="148">
        <v>4493</v>
      </c>
      <c r="D4" s="136"/>
    </row>
    <row r="5" spans="1:4" ht="27" customHeight="1">
      <c r="A5" s="149" t="s">
        <v>52</v>
      </c>
      <c r="B5" s="150"/>
      <c r="C5" s="151">
        <v>6600</v>
      </c>
      <c r="D5" s="106"/>
    </row>
    <row r="6" spans="1:4" ht="27" customHeight="1">
      <c r="A6" s="149" t="s">
        <v>53</v>
      </c>
      <c r="B6" s="150">
        <v>400</v>
      </c>
      <c r="C6" s="151">
        <v>400</v>
      </c>
      <c r="D6" s="106"/>
    </row>
    <row r="7" spans="1:4" ht="27" customHeight="1">
      <c r="A7" s="149" t="s">
        <v>54</v>
      </c>
      <c r="B7" s="150">
        <v>22815</v>
      </c>
      <c r="C7" s="151">
        <v>22815</v>
      </c>
      <c r="D7" s="106"/>
    </row>
    <row r="8" spans="1:4" ht="27" customHeight="1">
      <c r="A8" s="149" t="s">
        <v>55</v>
      </c>
      <c r="B8" s="150">
        <v>151046</v>
      </c>
      <c r="C8" s="151">
        <v>161774</v>
      </c>
      <c r="D8" s="106"/>
    </row>
    <row r="9" spans="1:4" ht="27" customHeight="1">
      <c r="A9" s="121" t="s">
        <v>56</v>
      </c>
      <c r="B9" s="150">
        <v>59060</v>
      </c>
      <c r="C9" s="151">
        <v>74195</v>
      </c>
      <c r="D9" s="106"/>
    </row>
    <row r="10" spans="1:4" ht="27" customHeight="1">
      <c r="A10" s="149" t="s">
        <v>57</v>
      </c>
      <c r="B10" s="150">
        <v>7752</v>
      </c>
      <c r="C10" s="151">
        <v>7624</v>
      </c>
      <c r="D10" s="106"/>
    </row>
    <row r="11" spans="1:4" ht="27" customHeight="1">
      <c r="A11" s="149" t="s">
        <v>58</v>
      </c>
      <c r="B11" s="150">
        <v>1965</v>
      </c>
      <c r="C11" s="151">
        <v>2165</v>
      </c>
      <c r="D11" s="106"/>
    </row>
    <row r="12" spans="1:4" ht="27" customHeight="1">
      <c r="A12" s="149" t="s">
        <v>59</v>
      </c>
      <c r="B12" s="150">
        <v>14352</v>
      </c>
      <c r="C12" s="151">
        <v>10323</v>
      </c>
      <c r="D12" s="106"/>
    </row>
    <row r="13" spans="1:4" ht="27" customHeight="1">
      <c r="A13" s="149" t="s">
        <v>60</v>
      </c>
      <c r="B13" s="150">
        <v>20344</v>
      </c>
      <c r="C13" s="151">
        <v>20318</v>
      </c>
      <c r="D13" s="106"/>
    </row>
    <row r="14" spans="1:4" ht="27" customHeight="1">
      <c r="A14" s="149" t="s">
        <v>61</v>
      </c>
      <c r="B14" s="150">
        <v>51971</v>
      </c>
      <c r="C14" s="151"/>
      <c r="D14" s="106"/>
    </row>
    <row r="15" spans="1:4" ht="27" customHeight="1">
      <c r="A15" s="121" t="s">
        <v>62</v>
      </c>
      <c r="B15" s="150">
        <v>368</v>
      </c>
      <c r="C15" s="151">
        <v>368</v>
      </c>
      <c r="D15" s="106"/>
    </row>
    <row r="16" spans="1:4" ht="27" customHeight="1">
      <c r="A16" s="121" t="s">
        <v>63</v>
      </c>
      <c r="B16" s="150"/>
      <c r="C16" s="151">
        <v>2047</v>
      </c>
      <c r="D16" s="106"/>
    </row>
    <row r="17" spans="1:4" ht="27" customHeight="1">
      <c r="A17" s="121" t="s">
        <v>64</v>
      </c>
      <c r="B17" s="150">
        <v>20701</v>
      </c>
      <c r="C17" s="151">
        <v>22101</v>
      </c>
      <c r="D17" s="106"/>
    </row>
    <row r="18" spans="1:4" ht="27" customHeight="1">
      <c r="A18" s="149" t="s">
        <v>65</v>
      </c>
      <c r="B18" s="150">
        <v>231933</v>
      </c>
      <c r="C18" s="151">
        <v>215923</v>
      </c>
      <c r="D18" s="106"/>
    </row>
    <row r="19" spans="1:4" ht="27" customHeight="1">
      <c r="A19" s="152" t="s">
        <v>66</v>
      </c>
      <c r="B19" s="150">
        <v>19502</v>
      </c>
      <c r="C19" s="151">
        <v>20795</v>
      </c>
      <c r="D19" s="106"/>
    </row>
    <row r="20" spans="1:4" ht="27" customHeight="1">
      <c r="A20" s="152" t="s">
        <v>67</v>
      </c>
      <c r="B20" s="150">
        <v>33730</v>
      </c>
      <c r="C20" s="151">
        <v>41714</v>
      </c>
      <c r="D20" s="106"/>
    </row>
    <row r="21" spans="1:4" ht="27" customHeight="1">
      <c r="A21" s="149" t="s">
        <v>68</v>
      </c>
      <c r="B21" s="150">
        <v>19</v>
      </c>
      <c r="C21" s="151"/>
      <c r="D21" s="106"/>
    </row>
    <row r="22" spans="1:4" ht="27" customHeight="1">
      <c r="A22" s="149" t="s">
        <v>69</v>
      </c>
      <c r="B22" s="150">
        <v>388280</v>
      </c>
      <c r="C22" s="151">
        <v>518364</v>
      </c>
      <c r="D22" s="106"/>
    </row>
    <row r="23" spans="1:4" ht="27" customHeight="1">
      <c r="A23" s="123" t="s">
        <v>70</v>
      </c>
      <c r="B23" s="153">
        <f>SUM(B4:B22)</f>
        <v>1028731</v>
      </c>
      <c r="C23" s="154">
        <f>SUM(C4:C22)</f>
        <v>1132019</v>
      </c>
      <c r="D23" s="155">
        <f>SUM(C23-B23)/B23</f>
        <v>0.10040331243055765</v>
      </c>
    </row>
    <row r="24" spans="1:4" s="91" customFormat="1" ht="27" customHeight="1">
      <c r="A24" s="123" t="s">
        <v>71</v>
      </c>
      <c r="B24" s="110">
        <v>139706</v>
      </c>
      <c r="C24" s="109">
        <v>220700</v>
      </c>
      <c r="D24" s="119"/>
    </row>
    <row r="25" spans="1:4" s="91" customFormat="1" ht="27" customHeight="1">
      <c r="A25" s="123" t="s">
        <v>72</v>
      </c>
      <c r="B25" s="110"/>
      <c r="C25" s="109">
        <v>7516</v>
      </c>
      <c r="D25" s="119"/>
    </row>
    <row r="26" spans="1:4" s="13" customFormat="1" ht="27" customHeight="1">
      <c r="A26" s="124" t="s">
        <v>73</v>
      </c>
      <c r="B26" s="105">
        <v>2234</v>
      </c>
      <c r="C26" s="104">
        <v>9022</v>
      </c>
      <c r="D26" s="119"/>
    </row>
    <row r="27" spans="1:4" s="13" customFormat="1" ht="27" customHeight="1">
      <c r="A27" s="124" t="s">
        <v>74</v>
      </c>
      <c r="B27" s="110">
        <v>-161</v>
      </c>
      <c r="C27" s="109">
        <v>-161</v>
      </c>
      <c r="D27" s="155"/>
    </row>
    <row r="28" spans="1:4" s="13" customFormat="1" ht="27" customHeight="1">
      <c r="A28" s="124"/>
      <c r="B28" s="110"/>
      <c r="C28" s="109"/>
      <c r="D28" s="155"/>
    </row>
    <row r="29" spans="1:4" s="13" customFormat="1" ht="27" customHeight="1">
      <c r="A29" s="124"/>
      <c r="B29" s="110"/>
      <c r="C29" s="109"/>
      <c r="D29" s="155"/>
    </row>
    <row r="30" spans="1:4" ht="27" customHeight="1">
      <c r="A30" s="125" t="s">
        <v>75</v>
      </c>
      <c r="B30" s="156">
        <f>'2017年全州财政收支附件1-1'!B35+'2017年全州财政收支附件1-1-1'!B23+'2017年全州财政收支附件1-1-1'!B24+'2017年全州财政收支附件1-1-1'!B25+'2017年全州财政收支附件1-1-1'!B26+'2017年全州财政收支附件1-1-1'!B27</f>
        <v>1286455</v>
      </c>
      <c r="C30" s="126">
        <f>'2017年全州财政收支附件1-1'!C35+'2017年全州财政收支附件1-1-1'!C23+'2017年全州财政收支附件1-1-1'!C24+'2017年全州财政收支附件1-1-1'!C25+'2017年全州财政收支附件1-1-1'!C26+'2017年全州财政收支附件1-1-1'!C27</f>
        <v>1495479</v>
      </c>
      <c r="D30" s="127">
        <f>SUM(C30-B30)/B30</f>
        <v>0.1624806153343879</v>
      </c>
    </row>
    <row r="33" spans="2:3" ht="14.25">
      <c r="B33" s="129"/>
      <c r="C33" s="129"/>
    </row>
    <row r="34" spans="2:3" ht="14.25">
      <c r="B34" s="129"/>
      <c r="C34" s="129"/>
    </row>
  </sheetData>
  <sheetProtection/>
  <mergeCells count="1">
    <mergeCell ref="A1:D1"/>
  </mergeCells>
  <printOptions horizontalCentered="1"/>
  <pageMargins left="0.31496062992125984" right="0.31496062992125984" top="0.4724409448818898" bottom="0.4724409448818898" header="0.1968503937007874" footer="0.31496062992125984"/>
  <pageSetup firstPageNumber="2" useFirstPageNumber="1"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E35"/>
  <sheetViews>
    <sheetView showZeros="0" workbookViewId="0" topLeftCell="A19">
      <selection activeCell="A1" sqref="A1:D1"/>
    </sheetView>
  </sheetViews>
  <sheetFormatPr defaultColWidth="9.00390625" defaultRowHeight="14.25"/>
  <cols>
    <col min="1" max="1" width="30.25390625" style="16" customWidth="1"/>
    <col min="2" max="3" width="15.875" style="16" customWidth="1"/>
    <col min="4" max="4" width="13.75390625" style="16" customWidth="1"/>
    <col min="5" max="5" width="9.625" style="16" bestFit="1" customWidth="1"/>
    <col min="6" max="16384" width="9.00390625" style="16" customWidth="1"/>
  </cols>
  <sheetData>
    <row r="1" spans="1:4" ht="25.5" customHeight="1">
      <c r="A1" s="140" t="s">
        <v>76</v>
      </c>
      <c r="B1" s="140"/>
      <c r="C1" s="140"/>
      <c r="D1" s="140"/>
    </row>
    <row r="2" spans="1:4" ht="18" customHeight="1">
      <c r="A2" s="72"/>
      <c r="B2" s="92"/>
      <c r="C2" s="92"/>
      <c r="D2" s="93" t="s">
        <v>15</v>
      </c>
    </row>
    <row r="3" spans="1:4" s="13" customFormat="1" ht="27.75" customHeight="1">
      <c r="A3" s="94" t="s">
        <v>16</v>
      </c>
      <c r="B3" s="95" t="s">
        <v>17</v>
      </c>
      <c r="C3" s="95" t="s">
        <v>50</v>
      </c>
      <c r="D3" s="94" t="s">
        <v>19</v>
      </c>
    </row>
    <row r="4" spans="1:4" s="91" customFormat="1" ht="21.75" customHeight="1">
      <c r="A4" s="96" t="s">
        <v>77</v>
      </c>
      <c r="B4" s="100">
        <v>157196</v>
      </c>
      <c r="C4" s="100">
        <v>169246</v>
      </c>
      <c r="D4" s="141"/>
    </row>
    <row r="5" spans="1:4" ht="21.75" customHeight="1">
      <c r="A5" s="96" t="s">
        <v>78</v>
      </c>
      <c r="B5" s="100">
        <v>328</v>
      </c>
      <c r="C5" s="100">
        <v>316</v>
      </c>
      <c r="D5" s="141"/>
    </row>
    <row r="6" spans="1:4" ht="21.75" customHeight="1">
      <c r="A6" s="96" t="s">
        <v>79</v>
      </c>
      <c r="B6" s="100">
        <v>869</v>
      </c>
      <c r="C6" s="100">
        <v>724</v>
      </c>
      <c r="D6" s="141"/>
    </row>
    <row r="7" spans="1:4" ht="21.75" customHeight="1">
      <c r="A7" s="96" t="s">
        <v>80</v>
      </c>
      <c r="B7" s="100">
        <v>87351</v>
      </c>
      <c r="C7" s="100">
        <v>218311</v>
      </c>
      <c r="D7" s="141"/>
    </row>
    <row r="8" spans="1:4" ht="21.75" customHeight="1">
      <c r="A8" s="96" t="s">
        <v>81</v>
      </c>
      <c r="B8" s="100">
        <v>257523</v>
      </c>
      <c r="C8" s="100">
        <v>264896</v>
      </c>
      <c r="D8" s="141"/>
    </row>
    <row r="9" spans="1:4" ht="21.75" customHeight="1">
      <c r="A9" s="96" t="s">
        <v>82</v>
      </c>
      <c r="B9" s="100">
        <v>4894</v>
      </c>
      <c r="C9" s="100">
        <v>3207</v>
      </c>
      <c r="D9" s="141"/>
    </row>
    <row r="10" spans="1:4" ht="21.75" customHeight="1">
      <c r="A10" s="96" t="s">
        <v>83</v>
      </c>
      <c r="B10" s="100">
        <v>23191</v>
      </c>
      <c r="C10" s="100">
        <v>18255</v>
      </c>
      <c r="D10" s="141"/>
    </row>
    <row r="11" spans="1:4" ht="21.75" customHeight="1">
      <c r="A11" s="96" t="s">
        <v>84</v>
      </c>
      <c r="B11" s="100">
        <v>152830</v>
      </c>
      <c r="C11" s="100">
        <v>189639</v>
      </c>
      <c r="D11" s="141"/>
    </row>
    <row r="12" spans="1:4" ht="21.75" customHeight="1">
      <c r="A12" s="96" t="s">
        <v>85</v>
      </c>
      <c r="B12" s="100">
        <v>98536</v>
      </c>
      <c r="C12" s="100">
        <v>96275</v>
      </c>
      <c r="D12" s="141"/>
    </row>
    <row r="13" spans="1:4" ht="21.75" customHeight="1">
      <c r="A13" s="96" t="s">
        <v>86</v>
      </c>
      <c r="B13" s="100">
        <v>17534</v>
      </c>
      <c r="C13" s="100">
        <v>12356</v>
      </c>
      <c r="D13" s="141"/>
    </row>
    <row r="14" spans="1:4" ht="21.75" customHeight="1">
      <c r="A14" s="96" t="s">
        <v>87</v>
      </c>
      <c r="B14" s="100">
        <v>63700</v>
      </c>
      <c r="C14" s="100">
        <v>59019</v>
      </c>
      <c r="D14" s="141"/>
    </row>
    <row r="15" spans="1:4" ht="21.75" customHeight="1">
      <c r="A15" s="96" t="s">
        <v>88</v>
      </c>
      <c r="B15" s="100">
        <v>189310</v>
      </c>
      <c r="C15" s="100">
        <v>205049</v>
      </c>
      <c r="D15" s="141"/>
    </row>
    <row r="16" spans="1:4" ht="21.75" customHeight="1">
      <c r="A16" s="96" t="s">
        <v>89</v>
      </c>
      <c r="B16" s="100">
        <v>6786</v>
      </c>
      <c r="C16" s="100">
        <v>65937</v>
      </c>
      <c r="D16" s="141"/>
    </row>
    <row r="17" spans="1:4" ht="21.75" customHeight="1">
      <c r="A17" s="96" t="s">
        <v>90</v>
      </c>
      <c r="B17" s="100">
        <v>13484</v>
      </c>
      <c r="C17" s="100">
        <v>6892</v>
      </c>
      <c r="D17" s="141"/>
    </row>
    <row r="18" spans="1:4" ht="21.75" customHeight="1">
      <c r="A18" s="96" t="s">
        <v>91</v>
      </c>
      <c r="B18" s="100">
        <v>7374</v>
      </c>
      <c r="C18" s="100">
        <v>6048</v>
      </c>
      <c r="D18" s="141"/>
    </row>
    <row r="19" spans="1:4" ht="21.75" customHeight="1">
      <c r="A19" s="96" t="s">
        <v>92</v>
      </c>
      <c r="B19" s="100">
        <v>5</v>
      </c>
      <c r="C19" s="100"/>
      <c r="D19" s="141"/>
    </row>
    <row r="20" spans="1:4" ht="21.75" customHeight="1">
      <c r="A20" s="96" t="s">
        <v>93</v>
      </c>
      <c r="B20" s="100">
        <v>0</v>
      </c>
      <c r="C20" s="100"/>
      <c r="D20" s="141"/>
    </row>
    <row r="21" spans="1:4" ht="21.75" customHeight="1">
      <c r="A21" s="96" t="s">
        <v>94</v>
      </c>
      <c r="B21" s="100">
        <v>4983</v>
      </c>
      <c r="C21" s="100">
        <v>10048</v>
      </c>
      <c r="D21" s="141"/>
    </row>
    <row r="22" spans="1:4" s="91" customFormat="1" ht="21.75" customHeight="1">
      <c r="A22" s="96" t="s">
        <v>95</v>
      </c>
      <c r="B22" s="100">
        <v>83305</v>
      </c>
      <c r="C22" s="100">
        <v>66608</v>
      </c>
      <c r="D22" s="141"/>
    </row>
    <row r="23" spans="1:4" ht="21.75" customHeight="1">
      <c r="A23" s="96" t="s">
        <v>96</v>
      </c>
      <c r="B23" s="100">
        <v>2637</v>
      </c>
      <c r="C23" s="100">
        <v>940</v>
      </c>
      <c r="D23" s="141"/>
    </row>
    <row r="24" spans="1:4" ht="21.75" customHeight="1">
      <c r="A24" s="96" t="s">
        <v>97</v>
      </c>
      <c r="B24" s="100">
        <v>16492</v>
      </c>
      <c r="C24" s="100">
        <v>31000</v>
      </c>
      <c r="D24" s="141"/>
    </row>
    <row r="25" spans="1:4" ht="21.75" customHeight="1">
      <c r="A25" s="96" t="s">
        <v>98</v>
      </c>
      <c r="B25" s="100">
        <v>2533</v>
      </c>
      <c r="C25" s="100">
        <v>8516</v>
      </c>
      <c r="D25" s="141"/>
    </row>
    <row r="26" spans="1:4" ht="21.75" customHeight="1">
      <c r="A26" s="96" t="s">
        <v>99</v>
      </c>
      <c r="B26" s="100">
        <v>140</v>
      </c>
      <c r="C26" s="100">
        <v>233</v>
      </c>
      <c r="D26" s="141"/>
    </row>
    <row r="27" spans="1:5" s="91" customFormat="1" ht="21.75" customHeight="1">
      <c r="A27" s="103" t="s">
        <v>100</v>
      </c>
      <c r="B27" s="104">
        <f>SUM(B4:B26)</f>
        <v>1191001</v>
      </c>
      <c r="C27" s="104">
        <f>SUM(C4:C26)</f>
        <v>1433515</v>
      </c>
      <c r="D27" s="141">
        <f>SUM(C27-B27)/B27</f>
        <v>0.20362199527960095</v>
      </c>
      <c r="E27" s="107"/>
    </row>
    <row r="28" spans="1:4" ht="21.75" customHeight="1">
      <c r="A28" s="108" t="s">
        <v>101</v>
      </c>
      <c r="B28" s="109">
        <v>2351</v>
      </c>
      <c r="C28" s="109">
        <v>2497</v>
      </c>
      <c r="D28" s="141"/>
    </row>
    <row r="29" spans="1:4" ht="21.75" customHeight="1">
      <c r="A29" s="108" t="s">
        <v>102</v>
      </c>
      <c r="B29" s="109">
        <v>74706</v>
      </c>
      <c r="C29" s="109">
        <v>27500</v>
      </c>
      <c r="D29" s="141"/>
    </row>
    <row r="30" spans="1:4" s="91" customFormat="1" ht="21.75" customHeight="1">
      <c r="A30" s="108" t="s">
        <v>103</v>
      </c>
      <c r="B30" s="142">
        <v>18558</v>
      </c>
      <c r="C30" s="142">
        <v>32128</v>
      </c>
      <c r="D30" s="141"/>
    </row>
    <row r="31" spans="1:4" s="91" customFormat="1" ht="21.75" customHeight="1">
      <c r="A31" s="103" t="s">
        <v>104</v>
      </c>
      <c r="B31" s="109">
        <v>-161</v>
      </c>
      <c r="C31" s="109">
        <v>-161</v>
      </c>
      <c r="D31" s="141">
        <f>SUM(C31-B31)/B31</f>
        <v>0</v>
      </c>
    </row>
    <row r="32" spans="1:4" s="91" customFormat="1" ht="21.75" customHeight="1">
      <c r="A32" s="103"/>
      <c r="B32" s="109"/>
      <c r="C32" s="109"/>
      <c r="D32" s="141"/>
    </row>
    <row r="33" spans="1:4" s="91" customFormat="1" ht="21.75" customHeight="1">
      <c r="A33" s="103"/>
      <c r="B33" s="109"/>
      <c r="C33" s="109"/>
      <c r="D33" s="141"/>
    </row>
    <row r="34" spans="1:4" s="91" customFormat="1" ht="21.75" customHeight="1">
      <c r="A34" s="103"/>
      <c r="B34" s="109"/>
      <c r="C34" s="109"/>
      <c r="D34" s="141"/>
    </row>
    <row r="35" spans="1:4" s="91" customFormat="1" ht="21.75" customHeight="1">
      <c r="A35" s="143" t="s">
        <v>105</v>
      </c>
      <c r="B35" s="112">
        <f>SUM(B27:B31)</f>
        <v>1286455</v>
      </c>
      <c r="C35" s="112">
        <f>SUM(C27:C31)</f>
        <v>1495479</v>
      </c>
      <c r="D35" s="144">
        <f>(C35-B35)/B35</f>
        <v>0.1624806153343879</v>
      </c>
    </row>
  </sheetData>
  <sheetProtection/>
  <mergeCells count="1">
    <mergeCell ref="A1:D1"/>
  </mergeCells>
  <printOptions horizontalCentered="1"/>
  <pageMargins left="0.31496062992125984" right="0.31496062992125984" top="0.5905511811023623" bottom="0.5905511811023623" header="0.1968503937007874" footer="0.03937007874015748"/>
  <pageSetup firstPageNumber="3" useFirstPageNumber="1"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E35"/>
  <sheetViews>
    <sheetView showZeros="0" workbookViewId="0" topLeftCell="A7">
      <selection activeCell="F10" sqref="F10"/>
    </sheetView>
  </sheetViews>
  <sheetFormatPr defaultColWidth="9.00390625" defaultRowHeight="14.25"/>
  <cols>
    <col min="1" max="1" width="25.75390625" style="16" customWidth="1"/>
    <col min="2" max="3" width="15.75390625" style="16" customWidth="1"/>
    <col min="4" max="4" width="14.00390625" style="16" customWidth="1"/>
    <col min="5" max="16384" width="9.00390625" style="16" customWidth="1"/>
  </cols>
  <sheetData>
    <row r="1" spans="1:4" ht="29.25" customHeight="1">
      <c r="A1" s="71" t="s">
        <v>106</v>
      </c>
      <c r="B1" s="71"/>
      <c r="C1" s="71"/>
      <c r="D1" s="71"/>
    </row>
    <row r="2" spans="1:4" ht="18" customHeight="1">
      <c r="A2" s="72"/>
      <c r="B2" s="92"/>
      <c r="C2" s="92"/>
      <c r="D2" s="74" t="s">
        <v>15</v>
      </c>
    </row>
    <row r="3" spans="1:5" s="13" customFormat="1" ht="39.75" customHeight="1">
      <c r="A3" s="130" t="s">
        <v>16</v>
      </c>
      <c r="B3" s="131" t="s">
        <v>17</v>
      </c>
      <c r="C3" s="131" t="s">
        <v>50</v>
      </c>
      <c r="D3" s="132" t="s">
        <v>19</v>
      </c>
      <c r="E3" s="133"/>
    </row>
    <row r="4" spans="1:5" s="91" customFormat="1" ht="21.75" customHeight="1">
      <c r="A4" s="134" t="s">
        <v>20</v>
      </c>
      <c r="B4" s="135">
        <f>SUM(B5:B20)</f>
        <v>4534</v>
      </c>
      <c r="C4" s="135">
        <f>SUM(C5:C20)</f>
        <v>1025</v>
      </c>
      <c r="D4" s="136"/>
      <c r="E4" s="14"/>
    </row>
    <row r="5" spans="1:5" ht="21.75" customHeight="1">
      <c r="A5" s="102" t="s">
        <v>21</v>
      </c>
      <c r="B5" s="100">
        <v>248</v>
      </c>
      <c r="C5" s="100">
        <v>410</v>
      </c>
      <c r="D5" s="101"/>
      <c r="E5" s="15"/>
    </row>
    <row r="6" spans="1:5" ht="21.75" customHeight="1">
      <c r="A6" s="102" t="s">
        <v>22</v>
      </c>
      <c r="B6" s="100"/>
      <c r="C6" s="100"/>
      <c r="D6" s="101"/>
      <c r="E6" s="15"/>
    </row>
    <row r="7" spans="1:5" ht="21.75" customHeight="1">
      <c r="A7" s="102" t="s">
        <v>23</v>
      </c>
      <c r="B7" s="100">
        <v>373</v>
      </c>
      <c r="C7" s="100"/>
      <c r="D7" s="101"/>
      <c r="E7" s="15"/>
    </row>
    <row r="8" spans="1:5" ht="21.75" customHeight="1">
      <c r="A8" s="102" t="s">
        <v>24</v>
      </c>
      <c r="B8" s="100">
        <v>702</v>
      </c>
      <c r="C8" s="100">
        <v>132</v>
      </c>
      <c r="D8" s="101"/>
      <c r="E8" s="15"/>
    </row>
    <row r="9" spans="1:5" ht="21.75" customHeight="1">
      <c r="A9" s="102" t="s">
        <v>25</v>
      </c>
      <c r="B9" s="100"/>
      <c r="C9" s="100"/>
      <c r="D9" s="101"/>
      <c r="E9" s="15"/>
    </row>
    <row r="10" spans="1:5" ht="21.75" customHeight="1">
      <c r="A10" s="102" t="s">
        <v>26</v>
      </c>
      <c r="B10" s="100">
        <v>3143</v>
      </c>
      <c r="C10" s="100">
        <v>377</v>
      </c>
      <c r="D10" s="101"/>
      <c r="E10" s="15"/>
    </row>
    <row r="11" spans="1:5" ht="21.75" customHeight="1">
      <c r="A11" s="102" t="s">
        <v>27</v>
      </c>
      <c r="B11" s="100"/>
      <c r="C11" s="100"/>
      <c r="D11" s="101"/>
      <c r="E11" s="15"/>
    </row>
    <row r="12" spans="1:5" ht="21.75" customHeight="1">
      <c r="A12" s="102" t="s">
        <v>28</v>
      </c>
      <c r="B12" s="100"/>
      <c r="C12" s="100"/>
      <c r="D12" s="101"/>
      <c r="E12" s="15"/>
    </row>
    <row r="13" spans="1:5" ht="21.75" customHeight="1">
      <c r="A13" s="102" t="s">
        <v>29</v>
      </c>
      <c r="B13" s="100">
        <v>9</v>
      </c>
      <c r="C13" s="100">
        <v>8</v>
      </c>
      <c r="D13" s="101"/>
      <c r="E13" s="15"/>
    </row>
    <row r="14" spans="1:5" ht="21.75" customHeight="1">
      <c r="A14" s="102" t="s">
        <v>30</v>
      </c>
      <c r="B14" s="100">
        <v>7</v>
      </c>
      <c r="C14" s="100">
        <v>20</v>
      </c>
      <c r="D14" s="101"/>
      <c r="E14" s="15"/>
    </row>
    <row r="15" spans="1:5" ht="21.75" customHeight="1">
      <c r="A15" s="102" t="s">
        <v>31</v>
      </c>
      <c r="B15" s="100">
        <v>20</v>
      </c>
      <c r="C15" s="100">
        <v>50</v>
      </c>
      <c r="D15" s="101"/>
      <c r="E15" s="15"/>
    </row>
    <row r="16" spans="1:5" ht="21.75" customHeight="1">
      <c r="A16" s="102" t="s">
        <v>32</v>
      </c>
      <c r="B16" s="100">
        <v>23</v>
      </c>
      <c r="C16" s="100">
        <v>21</v>
      </c>
      <c r="D16" s="101"/>
      <c r="E16" s="15"/>
    </row>
    <row r="17" spans="1:5" ht="21.75" customHeight="1">
      <c r="A17" s="102" t="s">
        <v>33</v>
      </c>
      <c r="B17" s="100"/>
      <c r="C17" s="100"/>
      <c r="D17" s="101"/>
      <c r="E17" s="15"/>
    </row>
    <row r="18" spans="1:5" ht="21.75" customHeight="1">
      <c r="A18" s="102" t="s">
        <v>34</v>
      </c>
      <c r="B18" s="100"/>
      <c r="C18" s="100"/>
      <c r="D18" s="101"/>
      <c r="E18" s="15"/>
    </row>
    <row r="19" spans="1:5" ht="21.75" customHeight="1">
      <c r="A19" s="102" t="s">
        <v>35</v>
      </c>
      <c r="B19" s="100">
        <v>6</v>
      </c>
      <c r="C19" s="100">
        <v>7</v>
      </c>
      <c r="D19" s="101"/>
      <c r="E19" s="15"/>
    </row>
    <row r="20" spans="1:5" ht="21.75" customHeight="1">
      <c r="A20" s="102" t="s">
        <v>36</v>
      </c>
      <c r="B20" s="100">
        <v>3</v>
      </c>
      <c r="C20" s="100"/>
      <c r="D20" s="101"/>
      <c r="E20" s="15"/>
    </row>
    <row r="21" spans="1:5" ht="21.75" customHeight="1">
      <c r="A21" s="102" t="s">
        <v>37</v>
      </c>
      <c r="B21" s="100"/>
      <c r="C21" s="100"/>
      <c r="D21" s="101"/>
      <c r="E21" s="15"/>
    </row>
    <row r="22" spans="1:5" ht="21.75" customHeight="1">
      <c r="A22" s="102" t="s">
        <v>38</v>
      </c>
      <c r="B22" s="100">
        <v>0</v>
      </c>
      <c r="C22" s="100">
        <v>0</v>
      </c>
      <c r="D22" s="101"/>
      <c r="E22" s="15"/>
    </row>
    <row r="23" spans="1:5" s="91" customFormat="1" ht="21.75" customHeight="1">
      <c r="A23" s="137" t="s">
        <v>39</v>
      </c>
      <c r="B23" s="109">
        <f>SUM(B24:B31)</f>
        <v>11684</v>
      </c>
      <c r="C23" s="109">
        <f>SUM(C24:C31)</f>
        <v>9045</v>
      </c>
      <c r="D23" s="106"/>
      <c r="E23" s="14"/>
    </row>
    <row r="24" spans="1:5" ht="21.75" customHeight="1">
      <c r="A24" s="102" t="s">
        <v>40</v>
      </c>
      <c r="B24" s="138">
        <v>318</v>
      </c>
      <c r="C24" s="138">
        <v>213</v>
      </c>
      <c r="D24" s="101"/>
      <c r="E24" s="15"/>
    </row>
    <row r="25" spans="1:5" ht="21.75" customHeight="1">
      <c r="A25" s="102" t="s">
        <v>41</v>
      </c>
      <c r="B25" s="138">
        <v>5312</v>
      </c>
      <c r="C25" s="138">
        <v>2396</v>
      </c>
      <c r="D25" s="101"/>
      <c r="E25" s="15"/>
    </row>
    <row r="26" spans="1:5" ht="21.75" customHeight="1">
      <c r="A26" s="102" t="s">
        <v>42</v>
      </c>
      <c r="B26" s="138">
        <v>622</v>
      </c>
      <c r="C26" s="138">
        <v>2609</v>
      </c>
      <c r="D26" s="101"/>
      <c r="E26" s="15"/>
    </row>
    <row r="27" spans="1:5" ht="21.75" customHeight="1">
      <c r="A27" s="102" t="s">
        <v>43</v>
      </c>
      <c r="B27" s="138"/>
      <c r="C27" s="138">
        <v>140</v>
      </c>
      <c r="D27" s="101"/>
      <c r="E27" s="15"/>
    </row>
    <row r="28" spans="1:5" ht="21.75" customHeight="1">
      <c r="A28" s="102" t="s">
        <v>44</v>
      </c>
      <c r="B28" s="138">
        <v>2041</v>
      </c>
      <c r="C28" s="138">
        <v>1882</v>
      </c>
      <c r="D28" s="101"/>
      <c r="E28" s="15"/>
    </row>
    <row r="29" spans="1:5" ht="21.75" customHeight="1">
      <c r="A29" s="102" t="s">
        <v>45</v>
      </c>
      <c r="B29" s="138"/>
      <c r="C29" s="138">
        <v>120</v>
      </c>
      <c r="D29" s="101"/>
      <c r="E29" s="15"/>
    </row>
    <row r="30" spans="1:5" ht="21.75" customHeight="1">
      <c r="A30" s="102" t="s">
        <v>46</v>
      </c>
      <c r="B30" s="138"/>
      <c r="C30" s="138">
        <v>1469</v>
      </c>
      <c r="D30" s="101"/>
      <c r="E30" s="15"/>
    </row>
    <row r="31" spans="1:5" ht="21.75" customHeight="1">
      <c r="A31" s="102" t="s">
        <v>47</v>
      </c>
      <c r="B31" s="138">
        <v>3391</v>
      </c>
      <c r="C31" s="138">
        <v>216</v>
      </c>
      <c r="D31" s="101"/>
      <c r="E31" s="15"/>
    </row>
    <row r="32" spans="1:5" ht="21.75" customHeight="1">
      <c r="A32" s="102"/>
      <c r="B32" s="138"/>
      <c r="C32" s="138"/>
      <c r="D32" s="101"/>
      <c r="E32" s="15"/>
    </row>
    <row r="33" spans="1:5" ht="21.75" customHeight="1">
      <c r="A33" s="102"/>
      <c r="B33" s="138"/>
      <c r="C33" s="138"/>
      <c r="D33" s="101"/>
      <c r="E33" s="15"/>
    </row>
    <row r="34" spans="1:5" ht="21.75" customHeight="1">
      <c r="A34" s="102"/>
      <c r="B34" s="138"/>
      <c r="C34" s="138"/>
      <c r="D34" s="101"/>
      <c r="E34" s="15"/>
    </row>
    <row r="35" spans="1:5" s="91" customFormat="1" ht="21.75" customHeight="1">
      <c r="A35" s="139" t="s">
        <v>48</v>
      </c>
      <c r="B35" s="126">
        <f>B23+B4</f>
        <v>16218</v>
      </c>
      <c r="C35" s="126">
        <f>C23+C4</f>
        <v>10070</v>
      </c>
      <c r="D35" s="114">
        <f>SUM(C35-B35)/B35</f>
        <v>-0.3790849673202614</v>
      </c>
      <c r="E35" s="14"/>
    </row>
  </sheetData>
  <sheetProtection/>
  <protectedRanges>
    <protectedRange sqref="B5:C22 B24:C34" name="区域1_1_2_1_1_1"/>
    <protectedRange sqref="B5:C22 B24:C34" name="区域1_1_2_2_1_1"/>
  </protectedRanges>
  <mergeCells count="1">
    <mergeCell ref="A1:D1"/>
  </mergeCells>
  <printOptions horizontalCentered="1"/>
  <pageMargins left="0.31496062992125984" right="0.31496062992125984" top="0.5905511811023623" bottom="0.5905511811023623" header="0.1968503937007874" footer="0.2362204724409449"/>
  <pageSetup firstPageNumber="4" useFirstPageNumber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D32"/>
  <sheetViews>
    <sheetView showZeros="0" workbookViewId="0" topLeftCell="A19">
      <selection activeCell="D20" sqref="D20"/>
    </sheetView>
  </sheetViews>
  <sheetFormatPr defaultColWidth="9.00390625" defaultRowHeight="14.25"/>
  <cols>
    <col min="1" max="1" width="32.625" style="16" customWidth="1"/>
    <col min="2" max="3" width="13.625" style="16" customWidth="1"/>
    <col min="4" max="4" width="10.125" style="16" customWidth="1"/>
    <col min="5" max="5" width="9.00390625" style="16" customWidth="1"/>
    <col min="6" max="6" width="2.75390625" style="16" customWidth="1"/>
    <col min="7" max="16384" width="9.00390625" style="16" customWidth="1"/>
  </cols>
  <sheetData>
    <row r="1" spans="1:4" ht="27" customHeight="1">
      <c r="A1" s="71" t="s">
        <v>107</v>
      </c>
      <c r="B1" s="71"/>
      <c r="C1" s="71"/>
      <c r="D1" s="71"/>
    </row>
    <row r="2" spans="1:4" ht="18" customHeight="1">
      <c r="A2" s="72"/>
      <c r="B2" s="92"/>
      <c r="C2" s="92"/>
      <c r="D2" s="74" t="s">
        <v>15</v>
      </c>
    </row>
    <row r="3" spans="1:4" s="13" customFormat="1" ht="39.75" customHeight="1">
      <c r="A3" s="116" t="s">
        <v>16</v>
      </c>
      <c r="B3" s="95" t="s">
        <v>17</v>
      </c>
      <c r="C3" s="95" t="s">
        <v>18</v>
      </c>
      <c r="D3" s="94" t="s">
        <v>19</v>
      </c>
    </row>
    <row r="4" spans="1:4" ht="28.5" customHeight="1">
      <c r="A4" s="117" t="s">
        <v>51</v>
      </c>
      <c r="B4" s="118">
        <v>545</v>
      </c>
      <c r="C4" s="118">
        <v>545</v>
      </c>
      <c r="D4" s="119"/>
    </row>
    <row r="5" spans="1:4" ht="28.5" customHeight="1">
      <c r="A5" s="117" t="s">
        <v>108</v>
      </c>
      <c r="B5" s="118"/>
      <c r="C5" s="118">
        <v>2100</v>
      </c>
      <c r="D5" s="119"/>
    </row>
    <row r="6" spans="1:4" ht="28.5" customHeight="1">
      <c r="A6" s="117" t="s">
        <v>53</v>
      </c>
      <c r="B6" s="118">
        <v>-151</v>
      </c>
      <c r="C6" s="118">
        <v>-151</v>
      </c>
      <c r="D6" s="119">
        <f>SUM(C6-B6)/B6</f>
        <v>0</v>
      </c>
    </row>
    <row r="7" spans="1:4" ht="28.5" customHeight="1">
      <c r="A7" s="117" t="s">
        <v>109</v>
      </c>
      <c r="B7" s="118">
        <v>9161</v>
      </c>
      <c r="C7" s="118">
        <v>9161</v>
      </c>
      <c r="D7" s="119">
        <f>SUM(C7-B7)/B7</f>
        <v>0</v>
      </c>
    </row>
    <row r="8" spans="1:4" ht="28.5" customHeight="1">
      <c r="A8" s="120" t="s">
        <v>55</v>
      </c>
      <c r="B8" s="118">
        <v>42378</v>
      </c>
      <c r="C8" s="118">
        <v>46791</v>
      </c>
      <c r="D8" s="119"/>
    </row>
    <row r="9" spans="1:4" ht="28.5" customHeight="1">
      <c r="A9" s="120" t="s">
        <v>110</v>
      </c>
      <c r="B9" s="118">
        <v>6370</v>
      </c>
      <c r="C9" s="118"/>
      <c r="D9" s="119"/>
    </row>
    <row r="10" spans="1:4" ht="28.5" customHeight="1">
      <c r="A10" s="121" t="s">
        <v>111</v>
      </c>
      <c r="B10" s="118">
        <v>2901</v>
      </c>
      <c r="C10" s="118">
        <v>3832</v>
      </c>
      <c r="D10" s="119"/>
    </row>
    <row r="11" spans="1:4" ht="28.5" customHeight="1">
      <c r="A11" s="120" t="s">
        <v>112</v>
      </c>
      <c r="B11" s="118">
        <v>1667</v>
      </c>
      <c r="C11" s="118">
        <v>19219</v>
      </c>
      <c r="D11" s="119"/>
    </row>
    <row r="12" spans="1:4" ht="28.5" customHeight="1">
      <c r="A12" s="120" t="s">
        <v>56</v>
      </c>
      <c r="B12" s="118">
        <v>1500</v>
      </c>
      <c r="C12" s="118">
        <v>8</v>
      </c>
      <c r="D12" s="119"/>
    </row>
    <row r="13" spans="1:4" ht="28.5" customHeight="1">
      <c r="A13" s="120" t="s">
        <v>113</v>
      </c>
      <c r="B13" s="118">
        <v>6574</v>
      </c>
      <c r="C13" s="118">
        <v>7574</v>
      </c>
      <c r="D13" s="119"/>
    </row>
    <row r="14" spans="1:4" ht="28.5" customHeight="1">
      <c r="A14" s="120" t="s">
        <v>114</v>
      </c>
      <c r="B14" s="118">
        <v>104</v>
      </c>
      <c r="C14" s="118"/>
      <c r="D14" s="119"/>
    </row>
    <row r="15" spans="1:4" ht="28.5" customHeight="1">
      <c r="A15" s="120" t="s">
        <v>64</v>
      </c>
      <c r="B15" s="118">
        <v>390</v>
      </c>
      <c r="C15" s="118"/>
      <c r="D15" s="119"/>
    </row>
    <row r="16" spans="1:4" ht="28.5" customHeight="1">
      <c r="A16" s="121" t="s">
        <v>65</v>
      </c>
      <c r="B16" s="118">
        <v>43564</v>
      </c>
      <c r="C16" s="118">
        <v>42872</v>
      </c>
      <c r="D16" s="119"/>
    </row>
    <row r="17" spans="1:4" ht="28.5" customHeight="1">
      <c r="A17" s="121" t="s">
        <v>115</v>
      </c>
      <c r="B17" s="118"/>
      <c r="C17" s="118">
        <v>47</v>
      </c>
      <c r="D17" s="119"/>
    </row>
    <row r="18" spans="1:4" ht="28.5" customHeight="1">
      <c r="A18" s="120" t="s">
        <v>68</v>
      </c>
      <c r="B18" s="118">
        <v>19</v>
      </c>
      <c r="C18" s="118"/>
      <c r="D18" s="119"/>
    </row>
    <row r="19" spans="1:4" ht="28.5" customHeight="1">
      <c r="A19" s="120" t="s">
        <v>69</v>
      </c>
      <c r="B19" s="118">
        <v>62707</v>
      </c>
      <c r="C19" s="118">
        <v>120953</v>
      </c>
      <c r="D19" s="119"/>
    </row>
    <row r="20" spans="1:4" ht="28.5" customHeight="1">
      <c r="A20" s="122" t="s">
        <v>70</v>
      </c>
      <c r="B20" s="104">
        <f>SUM(B4:B19)</f>
        <v>177729</v>
      </c>
      <c r="C20" s="104">
        <f>SUM(C4:C19)</f>
        <v>252951</v>
      </c>
      <c r="D20" s="119"/>
    </row>
    <row r="21" spans="1:4" ht="28.5" customHeight="1">
      <c r="A21" s="123" t="s">
        <v>71</v>
      </c>
      <c r="B21" s="104">
        <v>16070</v>
      </c>
      <c r="C21" s="104">
        <v>29140</v>
      </c>
      <c r="D21" s="119"/>
    </row>
    <row r="22" spans="1:4" s="91" customFormat="1" ht="28.5" customHeight="1">
      <c r="A22" s="124" t="s">
        <v>73</v>
      </c>
      <c r="B22" s="104">
        <v>437</v>
      </c>
      <c r="C22" s="104">
        <v>1426</v>
      </c>
      <c r="D22" s="119"/>
    </row>
    <row r="23" spans="1:4" s="91" customFormat="1" ht="28.5" customHeight="1">
      <c r="A23" s="124"/>
      <c r="B23" s="104"/>
      <c r="C23" s="104"/>
      <c r="D23" s="119"/>
    </row>
    <row r="24" spans="1:4" s="91" customFormat="1" ht="28.5" customHeight="1">
      <c r="A24" s="124"/>
      <c r="B24" s="104"/>
      <c r="C24" s="104"/>
      <c r="D24" s="119"/>
    </row>
    <row r="25" spans="1:4" s="91" customFormat="1" ht="28.5" customHeight="1">
      <c r="A25" s="124"/>
      <c r="B25" s="104"/>
      <c r="C25" s="104"/>
      <c r="D25" s="119"/>
    </row>
    <row r="26" spans="1:4" s="91" customFormat="1" ht="28.5" customHeight="1">
      <c r="A26" s="124"/>
      <c r="B26" s="104"/>
      <c r="C26" s="104"/>
      <c r="D26" s="119"/>
    </row>
    <row r="27" spans="1:4" s="91" customFormat="1" ht="28.5" customHeight="1">
      <c r="A27" s="124"/>
      <c r="B27" s="104"/>
      <c r="C27" s="104"/>
      <c r="D27" s="119"/>
    </row>
    <row r="28" spans="1:4" s="91" customFormat="1" ht="28.5" customHeight="1">
      <c r="A28" s="125" t="s">
        <v>75</v>
      </c>
      <c r="B28" s="126">
        <f>'2017年克州本级收支附件2-1'!B35+'2017年克州本级收支附件2-1-1'!B20+'2017年克州本级收支附件2-1-1'!B21+'2017年克州本级收支附件2-1-1'!B22</f>
        <v>210454</v>
      </c>
      <c r="C28" s="126">
        <f>'2017年克州本级收支附件2-1'!C35+'2017年克州本级收支附件2-1-1'!C20+'2017年克州本级收支附件2-1-1'!C21+'2017年克州本级收支附件2-1-1'!C22</f>
        <v>293587</v>
      </c>
      <c r="D28" s="127">
        <f>SUM(C28-B28)/B28</f>
        <v>0.39501743849012133</v>
      </c>
    </row>
    <row r="29" spans="2:3" ht="14.25">
      <c r="B29" s="128"/>
      <c r="C29" s="128"/>
    </row>
    <row r="30" spans="2:3" ht="14.25">
      <c r="B30" s="128"/>
      <c r="C30" s="128"/>
    </row>
    <row r="31" spans="2:3" ht="14.25">
      <c r="B31" s="129"/>
      <c r="C31" s="129"/>
    </row>
    <row r="32" spans="2:3" ht="14.25">
      <c r="B32" s="129"/>
      <c r="C32" s="129"/>
    </row>
  </sheetData>
  <sheetProtection/>
  <mergeCells count="1">
    <mergeCell ref="A1:D1"/>
  </mergeCells>
  <printOptions horizontalCentered="1"/>
  <pageMargins left="0.31496062992125984" right="0.31496062992125984" top="0.5905511811023623" bottom="0.5905511811023623" header="0.1968503937007874" footer="0.31496062992125984"/>
  <pageSetup firstPageNumber="5" useFirstPageNumber="1"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F41"/>
  <sheetViews>
    <sheetView showZeros="0" workbookViewId="0" topLeftCell="A1">
      <selection activeCell="C30" sqref="C30"/>
    </sheetView>
  </sheetViews>
  <sheetFormatPr defaultColWidth="9.00390625" defaultRowHeight="14.25"/>
  <cols>
    <col min="1" max="1" width="29.75390625" style="16" customWidth="1"/>
    <col min="2" max="3" width="13.25390625" style="16" customWidth="1"/>
    <col min="4" max="4" width="10.375" style="16" customWidth="1"/>
    <col min="5" max="5" width="9.625" style="16" bestFit="1" customWidth="1"/>
    <col min="6" max="16384" width="9.00390625" style="16" customWidth="1"/>
  </cols>
  <sheetData>
    <row r="1" spans="1:4" ht="32.25" customHeight="1">
      <c r="A1" s="71" t="s">
        <v>116</v>
      </c>
      <c r="B1" s="71"/>
      <c r="C1" s="71"/>
      <c r="D1" s="71"/>
    </row>
    <row r="2" spans="1:4" ht="18" customHeight="1">
      <c r="A2" s="72"/>
      <c r="B2" s="92"/>
      <c r="C2" s="92"/>
      <c r="D2" s="93" t="s">
        <v>15</v>
      </c>
    </row>
    <row r="3" spans="1:4" s="13" customFormat="1" ht="39" customHeight="1">
      <c r="A3" s="94" t="s">
        <v>16</v>
      </c>
      <c r="B3" s="95" t="s">
        <v>17</v>
      </c>
      <c r="C3" s="95" t="s">
        <v>50</v>
      </c>
      <c r="D3" s="94" t="s">
        <v>19</v>
      </c>
    </row>
    <row r="4" spans="1:4" s="91" customFormat="1" ht="21" customHeight="1">
      <c r="A4" s="96" t="s">
        <v>77</v>
      </c>
      <c r="B4" s="97">
        <v>36737</v>
      </c>
      <c r="C4" s="98">
        <v>39842</v>
      </c>
      <c r="D4" s="99"/>
    </row>
    <row r="5" spans="1:4" ht="21" customHeight="1">
      <c r="A5" s="96" t="s">
        <v>78</v>
      </c>
      <c r="B5" s="100">
        <v>328</v>
      </c>
      <c r="C5" s="98">
        <v>316</v>
      </c>
      <c r="D5" s="101"/>
    </row>
    <row r="6" spans="1:4" ht="21" customHeight="1">
      <c r="A6" s="96" t="s">
        <v>79</v>
      </c>
      <c r="B6" s="100">
        <v>813</v>
      </c>
      <c r="C6" s="98">
        <v>702</v>
      </c>
      <c r="D6" s="101"/>
    </row>
    <row r="7" spans="1:4" ht="21" customHeight="1">
      <c r="A7" s="96" t="s">
        <v>80</v>
      </c>
      <c r="B7" s="100">
        <v>27546</v>
      </c>
      <c r="C7" s="98">
        <v>28184</v>
      </c>
      <c r="D7" s="101"/>
    </row>
    <row r="8" spans="1:4" ht="21" customHeight="1">
      <c r="A8" s="96" t="s">
        <v>81</v>
      </c>
      <c r="B8" s="100">
        <v>28656</v>
      </c>
      <c r="C8" s="98">
        <v>26068</v>
      </c>
      <c r="D8" s="101"/>
    </row>
    <row r="9" spans="1:4" ht="21" customHeight="1">
      <c r="A9" s="96" t="s">
        <v>82</v>
      </c>
      <c r="B9" s="100">
        <v>2417</v>
      </c>
      <c r="C9" s="98">
        <v>777</v>
      </c>
      <c r="D9" s="101"/>
    </row>
    <row r="10" spans="1:4" ht="21" customHeight="1">
      <c r="A10" s="96" t="s">
        <v>83</v>
      </c>
      <c r="B10" s="100">
        <v>8525</v>
      </c>
      <c r="C10" s="98">
        <v>4966</v>
      </c>
      <c r="D10" s="101"/>
    </row>
    <row r="11" spans="1:4" ht="21" customHeight="1">
      <c r="A11" s="96" t="s">
        <v>84</v>
      </c>
      <c r="B11" s="100">
        <v>32271</v>
      </c>
      <c r="C11" s="98">
        <v>37291</v>
      </c>
      <c r="D11" s="101"/>
    </row>
    <row r="12" spans="1:4" ht="21" customHeight="1">
      <c r="A12" s="96" t="s">
        <v>117</v>
      </c>
      <c r="B12" s="100">
        <v>18231</v>
      </c>
      <c r="C12" s="98">
        <v>35214</v>
      </c>
      <c r="D12" s="101"/>
    </row>
    <row r="13" spans="1:4" ht="21" customHeight="1">
      <c r="A13" s="96" t="s">
        <v>86</v>
      </c>
      <c r="B13" s="100">
        <v>2093</v>
      </c>
      <c r="C13" s="98">
        <v>1008</v>
      </c>
      <c r="D13" s="101"/>
    </row>
    <row r="14" spans="1:4" ht="21" customHeight="1">
      <c r="A14" s="96" t="s">
        <v>118</v>
      </c>
      <c r="B14" s="100">
        <v>908</v>
      </c>
      <c r="C14" s="98">
        <v>472</v>
      </c>
      <c r="D14" s="101"/>
    </row>
    <row r="15" spans="1:4" ht="21" customHeight="1">
      <c r="A15" s="96" t="s">
        <v>119</v>
      </c>
      <c r="B15" s="100">
        <v>18414</v>
      </c>
      <c r="C15" s="98">
        <v>16176</v>
      </c>
      <c r="D15" s="101"/>
    </row>
    <row r="16" spans="1:4" ht="21" customHeight="1">
      <c r="A16" s="96" t="s">
        <v>89</v>
      </c>
      <c r="B16" s="100">
        <v>733</v>
      </c>
      <c r="C16" s="98">
        <v>50977</v>
      </c>
      <c r="D16" s="101"/>
    </row>
    <row r="17" spans="1:4" ht="21" customHeight="1">
      <c r="A17" s="96" t="s">
        <v>120</v>
      </c>
      <c r="B17" s="100">
        <v>1699</v>
      </c>
      <c r="C17" s="98">
        <v>1552</v>
      </c>
      <c r="D17" s="101"/>
    </row>
    <row r="18" spans="1:4" ht="21" customHeight="1">
      <c r="A18" s="96" t="s">
        <v>91</v>
      </c>
      <c r="B18" s="100">
        <v>1972</v>
      </c>
      <c r="C18" s="98">
        <v>1083</v>
      </c>
      <c r="D18" s="101"/>
    </row>
    <row r="19" spans="1:4" ht="21" customHeight="1">
      <c r="A19" s="96" t="s">
        <v>92</v>
      </c>
      <c r="B19" s="100"/>
      <c r="C19" s="98"/>
      <c r="D19" s="101"/>
    </row>
    <row r="20" spans="1:4" ht="21" customHeight="1">
      <c r="A20" s="96" t="s">
        <v>93</v>
      </c>
      <c r="B20" s="100">
        <v>0</v>
      </c>
      <c r="C20" s="98"/>
      <c r="D20" s="101"/>
    </row>
    <row r="21" spans="1:4" ht="21" customHeight="1">
      <c r="A21" s="96" t="s">
        <v>121</v>
      </c>
      <c r="B21" s="100">
        <v>1771</v>
      </c>
      <c r="C21" s="98">
        <v>2469</v>
      </c>
      <c r="D21" s="101"/>
    </row>
    <row r="22" spans="1:4" s="91" customFormat="1" ht="21" customHeight="1">
      <c r="A22" s="96" t="s">
        <v>95</v>
      </c>
      <c r="B22" s="100">
        <v>1014</v>
      </c>
      <c r="C22" s="98">
        <v>116</v>
      </c>
      <c r="D22" s="101"/>
    </row>
    <row r="23" spans="1:4" ht="21" customHeight="1">
      <c r="A23" s="96" t="s">
        <v>96</v>
      </c>
      <c r="B23" s="100">
        <v>2016</v>
      </c>
      <c r="C23" s="98">
        <v>92</v>
      </c>
      <c r="D23" s="101"/>
    </row>
    <row r="24" spans="1:4" ht="21" customHeight="1">
      <c r="A24" s="96" t="s">
        <v>122</v>
      </c>
      <c r="B24" s="100"/>
      <c r="C24" s="98"/>
      <c r="D24" s="101"/>
    </row>
    <row r="25" spans="1:4" ht="21" customHeight="1">
      <c r="A25" s="102" t="s">
        <v>123</v>
      </c>
      <c r="B25" s="100">
        <v>261</v>
      </c>
      <c r="C25" s="98">
        <v>1275</v>
      </c>
      <c r="D25" s="101"/>
    </row>
    <row r="26" spans="1:4" ht="21" customHeight="1">
      <c r="A26" s="96" t="s">
        <v>124</v>
      </c>
      <c r="B26" s="100">
        <v>3782</v>
      </c>
      <c r="C26" s="98">
        <v>2848</v>
      </c>
      <c r="D26" s="101"/>
    </row>
    <row r="27" spans="1:4" ht="21" customHeight="1">
      <c r="A27" s="96" t="s">
        <v>99</v>
      </c>
      <c r="B27" s="100">
        <v>17</v>
      </c>
      <c r="C27" s="98">
        <v>27</v>
      </c>
      <c r="D27" s="101"/>
    </row>
    <row r="28" spans="1:6" s="91" customFormat="1" ht="21" customHeight="1">
      <c r="A28" s="103" t="s">
        <v>100</v>
      </c>
      <c r="B28" s="104">
        <f>SUM(B4:B27)</f>
        <v>190204</v>
      </c>
      <c r="C28" s="105">
        <f>SUM(C4:C27)</f>
        <v>251455</v>
      </c>
      <c r="D28" s="106">
        <f>SUM(C28-B28)/B28</f>
        <v>0.32202792790898194</v>
      </c>
      <c r="E28" s="107"/>
      <c r="F28" s="107"/>
    </row>
    <row r="29" spans="1:4" ht="21" customHeight="1">
      <c r="A29" s="108" t="s">
        <v>101</v>
      </c>
      <c r="B29" s="109">
        <v>25</v>
      </c>
      <c r="C29" s="110">
        <v>3</v>
      </c>
      <c r="D29" s="106"/>
    </row>
    <row r="30" spans="1:4" ht="21" customHeight="1">
      <c r="A30" s="108" t="s">
        <v>102</v>
      </c>
      <c r="B30" s="109">
        <v>13070</v>
      </c>
      <c r="C30" s="110">
        <v>12640</v>
      </c>
      <c r="D30" s="106"/>
    </row>
    <row r="31" spans="1:4" s="91" customFormat="1" ht="21" customHeight="1">
      <c r="A31" s="108" t="s">
        <v>103</v>
      </c>
      <c r="B31" s="104">
        <v>7155</v>
      </c>
      <c r="C31" s="105">
        <v>29489</v>
      </c>
      <c r="D31" s="106"/>
    </row>
    <row r="32" spans="1:4" s="91" customFormat="1" ht="21" customHeight="1">
      <c r="A32" s="108"/>
      <c r="B32" s="104"/>
      <c r="C32" s="105"/>
      <c r="D32" s="106"/>
    </row>
    <row r="33" spans="1:4" s="91" customFormat="1" ht="21" customHeight="1">
      <c r="A33" s="108"/>
      <c r="B33" s="104"/>
      <c r="C33" s="105"/>
      <c r="D33" s="106"/>
    </row>
    <row r="34" spans="1:4" s="91" customFormat="1" ht="21" customHeight="1">
      <c r="A34" s="108"/>
      <c r="B34" s="104"/>
      <c r="C34" s="105"/>
      <c r="D34" s="106"/>
    </row>
    <row r="35" spans="1:4" s="91" customFormat="1" ht="21" customHeight="1">
      <c r="A35" s="108"/>
      <c r="B35" s="104"/>
      <c r="C35" s="105"/>
      <c r="D35" s="106"/>
    </row>
    <row r="36" spans="1:4" s="91" customFormat="1" ht="21" customHeight="1">
      <c r="A36" s="111" t="s">
        <v>105</v>
      </c>
      <c r="B36" s="112">
        <f>B31+B30+B29+B28</f>
        <v>210454</v>
      </c>
      <c r="C36" s="113">
        <f>C31+C30+C29+C28</f>
        <v>293587</v>
      </c>
      <c r="D36" s="114">
        <f>SUM(C36-B36)/B36</f>
        <v>0.39501743849012133</v>
      </c>
    </row>
    <row r="40" spans="2:3" ht="14.25">
      <c r="B40" s="115"/>
      <c r="C40" s="115"/>
    </row>
    <row r="41" spans="2:3" ht="14.25">
      <c r="B41" s="15"/>
      <c r="C41" s="15"/>
    </row>
  </sheetData>
  <sheetProtection/>
  <mergeCells count="1">
    <mergeCell ref="A1:D1"/>
  </mergeCells>
  <printOptions horizontalCentered="1"/>
  <pageMargins left="0.35433070866141736" right="0.35433070866141736" top="0.5905511811023623" bottom="0.5905511811023623" header="0.1968503937007874" footer="0.31496062992125984"/>
  <pageSetup firstPageNumber="6" useFirstPageNumber="1"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142"/>
  <sheetViews>
    <sheetView workbookViewId="0" topLeftCell="A112">
      <selection activeCell="F65" sqref="F65"/>
    </sheetView>
  </sheetViews>
  <sheetFormatPr defaultColWidth="9.125" defaultRowHeight="14.25"/>
  <cols>
    <col min="1" max="1" width="32.875" style="70" customWidth="1"/>
    <col min="2" max="4" width="15.875" style="70" customWidth="1"/>
    <col min="5" max="5" width="4.00390625" style="70" customWidth="1"/>
    <col min="6" max="170" width="9.125" style="70" customWidth="1"/>
    <col min="171" max="16384" width="9.125" style="70" customWidth="1"/>
  </cols>
  <sheetData>
    <row r="1" spans="1:4" ht="30.75" customHeight="1">
      <c r="A1" s="71" t="s">
        <v>125</v>
      </c>
      <c r="B1" s="71"/>
      <c r="C1" s="71"/>
      <c r="D1" s="71"/>
    </row>
    <row r="2" spans="1:4" ht="12.75" customHeight="1">
      <c r="A2" s="72"/>
      <c r="B2" s="73"/>
      <c r="C2" s="73"/>
      <c r="D2" s="74" t="s">
        <v>126</v>
      </c>
    </row>
    <row r="3" spans="1:4" ht="23.25" customHeight="1">
      <c r="A3" s="75" t="s">
        <v>127</v>
      </c>
      <c r="B3" s="76" t="s">
        <v>17</v>
      </c>
      <c r="C3" s="76" t="s">
        <v>50</v>
      </c>
      <c r="D3" s="77" t="s">
        <v>128</v>
      </c>
    </row>
    <row r="4" spans="1:4" ht="19.5" customHeight="1">
      <c r="A4" s="78" t="s">
        <v>129</v>
      </c>
      <c r="B4" s="79">
        <v>36737</v>
      </c>
      <c r="C4" s="79">
        <f>SUM(C5:C30)</f>
        <v>39842</v>
      </c>
      <c r="D4" s="80"/>
    </row>
    <row r="5" spans="1:4" ht="19.5" customHeight="1">
      <c r="A5" s="81" t="s">
        <v>130</v>
      </c>
      <c r="B5" s="82">
        <v>901</v>
      </c>
      <c r="C5" s="82">
        <v>976</v>
      </c>
      <c r="D5" s="80"/>
    </row>
    <row r="6" spans="1:4" ht="19.5" customHeight="1">
      <c r="A6" s="81" t="s">
        <v>131</v>
      </c>
      <c r="B6" s="82">
        <v>658</v>
      </c>
      <c r="C6" s="82">
        <v>768</v>
      </c>
      <c r="D6" s="80"/>
    </row>
    <row r="7" spans="1:4" ht="19.5" customHeight="1">
      <c r="A7" s="81" t="s">
        <v>132</v>
      </c>
      <c r="B7" s="82">
        <v>17229</v>
      </c>
      <c r="C7" s="82">
        <v>17053</v>
      </c>
      <c r="D7" s="80"/>
    </row>
    <row r="8" spans="1:4" ht="19.5" customHeight="1">
      <c r="A8" s="81" t="s">
        <v>133</v>
      </c>
      <c r="B8" s="82">
        <v>773</v>
      </c>
      <c r="C8" s="82">
        <v>677</v>
      </c>
      <c r="D8" s="80"/>
    </row>
    <row r="9" spans="1:4" ht="19.5" customHeight="1">
      <c r="A9" s="81" t="s">
        <v>134</v>
      </c>
      <c r="B9" s="82">
        <v>649</v>
      </c>
      <c r="C9" s="82">
        <v>641</v>
      </c>
      <c r="D9" s="80"/>
    </row>
    <row r="10" spans="1:4" ht="19.5" customHeight="1">
      <c r="A10" s="81" t="s">
        <v>135</v>
      </c>
      <c r="B10" s="82">
        <v>1526</v>
      </c>
      <c r="C10" s="82">
        <v>1306</v>
      </c>
      <c r="D10" s="83"/>
    </row>
    <row r="11" spans="1:4" ht="19.5" customHeight="1">
      <c r="A11" s="81" t="s">
        <v>136</v>
      </c>
      <c r="B11" s="82">
        <v>228</v>
      </c>
      <c r="C11" s="82">
        <v>0</v>
      </c>
      <c r="D11" s="83"/>
    </row>
    <row r="12" spans="1:4" ht="19.5" customHeight="1">
      <c r="A12" s="81" t="s">
        <v>137</v>
      </c>
      <c r="B12" s="82">
        <v>553</v>
      </c>
      <c r="C12" s="82">
        <v>599</v>
      </c>
      <c r="D12" s="83"/>
    </row>
    <row r="13" spans="1:4" ht="19.5" customHeight="1">
      <c r="A13" s="81" t="s">
        <v>138</v>
      </c>
      <c r="B13" s="84">
        <v>1029</v>
      </c>
      <c r="C13" s="84">
        <v>730</v>
      </c>
      <c r="D13" s="83"/>
    </row>
    <row r="14" spans="1:4" ht="19.5" customHeight="1">
      <c r="A14" s="81" t="s">
        <v>139</v>
      </c>
      <c r="B14" s="84">
        <v>1423</v>
      </c>
      <c r="C14" s="84">
        <v>1532</v>
      </c>
      <c r="D14" s="83"/>
    </row>
    <row r="15" spans="1:4" ht="19.5" customHeight="1">
      <c r="A15" s="81" t="s">
        <v>140</v>
      </c>
      <c r="B15" s="84">
        <v>1113</v>
      </c>
      <c r="C15" s="84">
        <v>1147</v>
      </c>
      <c r="D15" s="83"/>
    </row>
    <row r="16" spans="1:4" ht="19.5" customHeight="1">
      <c r="A16" s="81" t="s">
        <v>141</v>
      </c>
      <c r="B16" s="84">
        <v>80</v>
      </c>
      <c r="C16" s="84">
        <v>83</v>
      </c>
      <c r="D16" s="83"/>
    </row>
    <row r="17" spans="1:4" ht="19.5" customHeight="1">
      <c r="A17" s="81" t="s">
        <v>142</v>
      </c>
      <c r="B17" s="84">
        <v>793</v>
      </c>
      <c r="C17" s="84">
        <v>769</v>
      </c>
      <c r="D17" s="83"/>
    </row>
    <row r="18" spans="1:4" ht="19.5" customHeight="1">
      <c r="A18" s="81" t="s">
        <v>143</v>
      </c>
      <c r="B18" s="84">
        <v>1892</v>
      </c>
      <c r="C18" s="84">
        <v>1326</v>
      </c>
      <c r="D18" s="83"/>
    </row>
    <row r="19" spans="1:4" ht="19.5" customHeight="1">
      <c r="A19" s="81" t="s">
        <v>144</v>
      </c>
      <c r="B19" s="84">
        <v>281</v>
      </c>
      <c r="C19" s="84">
        <v>357</v>
      </c>
      <c r="D19" s="83"/>
    </row>
    <row r="20" spans="1:4" ht="19.5" customHeight="1">
      <c r="A20" s="81" t="s">
        <v>145</v>
      </c>
      <c r="B20" s="84">
        <v>15</v>
      </c>
      <c r="C20" s="84">
        <v>0</v>
      </c>
      <c r="D20" s="83"/>
    </row>
    <row r="21" spans="1:4" ht="19.5" customHeight="1">
      <c r="A21" s="81" t="s">
        <v>146</v>
      </c>
      <c r="B21" s="84">
        <v>255</v>
      </c>
      <c r="C21" s="84">
        <v>239</v>
      </c>
      <c r="D21" s="83"/>
    </row>
    <row r="22" spans="1:4" ht="19.5" customHeight="1">
      <c r="A22" s="81" t="s">
        <v>147</v>
      </c>
      <c r="B22" s="84">
        <v>112</v>
      </c>
      <c r="C22" s="84">
        <v>154</v>
      </c>
      <c r="D22" s="83"/>
    </row>
    <row r="23" spans="1:4" ht="19.5" customHeight="1">
      <c r="A23" s="81" t="s">
        <v>148</v>
      </c>
      <c r="B23" s="84">
        <v>1504</v>
      </c>
      <c r="C23" s="84">
        <v>1427</v>
      </c>
      <c r="D23" s="83"/>
    </row>
    <row r="24" spans="1:4" ht="19.5" customHeight="1">
      <c r="A24" s="81" t="s">
        <v>149</v>
      </c>
      <c r="B24" s="84">
        <v>2350</v>
      </c>
      <c r="C24" s="84">
        <v>2574</v>
      </c>
      <c r="D24" s="83"/>
    </row>
    <row r="25" spans="1:4" ht="19.5" customHeight="1">
      <c r="A25" s="81" t="s">
        <v>150</v>
      </c>
      <c r="B25" s="84">
        <v>1031</v>
      </c>
      <c r="C25" s="84">
        <v>1148</v>
      </c>
      <c r="D25" s="83"/>
    </row>
    <row r="26" spans="1:4" ht="19.5" customHeight="1">
      <c r="A26" s="81" t="s">
        <v>151</v>
      </c>
      <c r="B26" s="84">
        <v>769</v>
      </c>
      <c r="C26" s="84">
        <v>866</v>
      </c>
      <c r="D26" s="83"/>
    </row>
    <row r="27" spans="1:4" ht="19.5" customHeight="1">
      <c r="A27" s="81" t="s">
        <v>152</v>
      </c>
      <c r="B27" s="84">
        <v>547</v>
      </c>
      <c r="C27" s="84">
        <v>4658</v>
      </c>
      <c r="D27" s="83"/>
    </row>
    <row r="28" spans="1:4" ht="19.5" customHeight="1">
      <c r="A28" s="81" t="s">
        <v>153</v>
      </c>
      <c r="B28" s="84">
        <v>0</v>
      </c>
      <c r="C28" s="84">
        <v>0</v>
      </c>
      <c r="D28" s="83"/>
    </row>
    <row r="29" spans="1:4" ht="19.5" customHeight="1">
      <c r="A29" s="81" t="s">
        <v>154</v>
      </c>
      <c r="B29" s="84">
        <v>1026</v>
      </c>
      <c r="C29" s="84">
        <v>812</v>
      </c>
      <c r="D29" s="83"/>
    </row>
    <row r="30" spans="1:4" ht="19.5" customHeight="1">
      <c r="A30" s="81" t="s">
        <v>155</v>
      </c>
      <c r="B30" s="84">
        <v>0</v>
      </c>
      <c r="C30" s="84">
        <v>0</v>
      </c>
      <c r="D30" s="80"/>
    </row>
    <row r="31" spans="1:4" ht="19.5" customHeight="1">
      <c r="A31" s="78" t="s">
        <v>156</v>
      </c>
      <c r="B31" s="85">
        <v>328</v>
      </c>
      <c r="C31" s="85">
        <v>316</v>
      </c>
      <c r="D31" s="80"/>
    </row>
    <row r="32" spans="1:4" ht="19.5" customHeight="1">
      <c r="A32" s="78" t="s">
        <v>157</v>
      </c>
      <c r="B32" s="85">
        <v>813</v>
      </c>
      <c r="C32" s="85">
        <v>702</v>
      </c>
      <c r="D32" s="80"/>
    </row>
    <row r="33" spans="1:4" ht="19.5" customHeight="1">
      <c r="A33" s="78" t="s">
        <v>158</v>
      </c>
      <c r="B33" s="85">
        <v>27546</v>
      </c>
      <c r="C33" s="85">
        <f>SUM(C34:C41)</f>
        <v>28184</v>
      </c>
      <c r="D33" s="80"/>
    </row>
    <row r="34" spans="1:4" ht="19.5" customHeight="1">
      <c r="A34" s="81" t="s">
        <v>159</v>
      </c>
      <c r="B34" s="86">
        <v>1457</v>
      </c>
      <c r="C34" s="86">
        <v>497</v>
      </c>
      <c r="D34" s="83"/>
    </row>
    <row r="35" spans="1:4" ht="19.5" customHeight="1">
      <c r="A35" s="81" t="s">
        <v>160</v>
      </c>
      <c r="B35" s="86">
        <v>7653</v>
      </c>
      <c r="C35" s="86">
        <v>16417</v>
      </c>
      <c r="D35" s="83"/>
    </row>
    <row r="36" spans="1:4" ht="19.5" customHeight="1">
      <c r="A36" s="81" t="s">
        <v>161</v>
      </c>
      <c r="B36" s="86">
        <v>31</v>
      </c>
      <c r="C36" s="86">
        <v>0</v>
      </c>
      <c r="D36" s="83"/>
    </row>
    <row r="37" spans="1:4" ht="19.5" customHeight="1">
      <c r="A37" s="81" t="s">
        <v>162</v>
      </c>
      <c r="B37" s="86">
        <v>1380</v>
      </c>
      <c r="C37" s="86">
        <v>943</v>
      </c>
      <c r="D37" s="83"/>
    </row>
    <row r="38" spans="1:4" ht="19.5" customHeight="1">
      <c r="A38" s="81" t="s">
        <v>163</v>
      </c>
      <c r="B38" s="86">
        <v>1824</v>
      </c>
      <c r="C38" s="86">
        <v>1629</v>
      </c>
      <c r="D38" s="83"/>
    </row>
    <row r="39" spans="1:4" ht="19.5" customHeight="1">
      <c r="A39" s="81" t="s">
        <v>164</v>
      </c>
      <c r="B39" s="86">
        <v>694</v>
      </c>
      <c r="C39" s="86">
        <v>602</v>
      </c>
      <c r="D39" s="83"/>
    </row>
    <row r="40" spans="1:4" ht="19.5" customHeight="1">
      <c r="A40" s="81" t="s">
        <v>165</v>
      </c>
      <c r="B40" s="86">
        <v>84</v>
      </c>
      <c r="C40" s="86">
        <v>96</v>
      </c>
      <c r="D40" s="83"/>
    </row>
    <row r="41" spans="1:4" ht="19.5" customHeight="1">
      <c r="A41" s="81" t="s">
        <v>166</v>
      </c>
      <c r="B41" s="86">
        <v>14423</v>
      </c>
      <c r="C41" s="86">
        <v>8000</v>
      </c>
      <c r="D41" s="83"/>
    </row>
    <row r="42" spans="1:4" ht="19.5" customHeight="1">
      <c r="A42" s="78" t="s">
        <v>167</v>
      </c>
      <c r="B42" s="85">
        <v>28656</v>
      </c>
      <c r="C42" s="85">
        <f>SUM(C43:C50)</f>
        <v>26068</v>
      </c>
      <c r="D42" s="80"/>
    </row>
    <row r="43" spans="1:4" ht="19.5" customHeight="1">
      <c r="A43" s="81" t="s">
        <v>168</v>
      </c>
      <c r="B43" s="86">
        <v>1174</v>
      </c>
      <c r="C43" s="86">
        <v>1160</v>
      </c>
      <c r="D43" s="83"/>
    </row>
    <row r="44" spans="1:4" ht="19.5" customHeight="1">
      <c r="A44" s="81" t="s">
        <v>169</v>
      </c>
      <c r="B44" s="86">
        <v>18893</v>
      </c>
      <c r="C44" s="86">
        <v>18557</v>
      </c>
      <c r="D44" s="83"/>
    </row>
    <row r="45" spans="1:4" ht="19.5" customHeight="1">
      <c r="A45" s="81" t="s">
        <v>170</v>
      </c>
      <c r="B45" s="86">
        <v>6231</v>
      </c>
      <c r="C45" s="86">
        <v>4193</v>
      </c>
      <c r="D45" s="83"/>
    </row>
    <row r="46" spans="1:4" ht="19.5" customHeight="1">
      <c r="A46" s="81" t="s">
        <v>171</v>
      </c>
      <c r="B46" s="86">
        <v>230</v>
      </c>
      <c r="C46" s="86">
        <v>230</v>
      </c>
      <c r="D46" s="83"/>
    </row>
    <row r="47" spans="1:4" ht="19.5" customHeight="1">
      <c r="A47" s="81" t="s">
        <v>172</v>
      </c>
      <c r="B47" s="86">
        <v>795</v>
      </c>
      <c r="C47" s="86">
        <v>713</v>
      </c>
      <c r="D47" s="83"/>
    </row>
    <row r="48" spans="1:4" ht="19.5" customHeight="1">
      <c r="A48" s="81" t="s">
        <v>173</v>
      </c>
      <c r="B48" s="86">
        <v>1270</v>
      </c>
      <c r="C48" s="86">
        <v>1172</v>
      </c>
      <c r="D48" s="83"/>
    </row>
    <row r="49" spans="1:4" ht="19.5" customHeight="1">
      <c r="A49" s="81" t="s">
        <v>174</v>
      </c>
      <c r="B49" s="86">
        <v>44</v>
      </c>
      <c r="C49" s="86">
        <v>43</v>
      </c>
      <c r="D49" s="83"/>
    </row>
    <row r="50" spans="1:4" ht="19.5" customHeight="1">
      <c r="A50" s="81" t="s">
        <v>175</v>
      </c>
      <c r="B50" s="86">
        <v>19</v>
      </c>
      <c r="C50" s="86"/>
      <c r="D50" s="83"/>
    </row>
    <row r="51" spans="1:4" ht="19.5" customHeight="1">
      <c r="A51" s="78" t="s">
        <v>176</v>
      </c>
      <c r="B51" s="85">
        <v>2417</v>
      </c>
      <c r="C51" s="85">
        <f>SUM(C52:C58)</f>
        <v>777</v>
      </c>
      <c r="D51" s="80"/>
    </row>
    <row r="52" spans="1:4" ht="19.5" customHeight="1">
      <c r="A52" s="81" t="s">
        <v>177</v>
      </c>
      <c r="B52" s="86">
        <v>777</v>
      </c>
      <c r="C52" s="86">
        <v>484</v>
      </c>
      <c r="D52" s="83"/>
    </row>
    <row r="53" spans="1:4" ht="19.5" customHeight="1">
      <c r="A53" s="81" t="s">
        <v>178</v>
      </c>
      <c r="B53" s="86">
        <v>70</v>
      </c>
      <c r="C53" s="86">
        <v>2</v>
      </c>
      <c r="D53" s="83"/>
    </row>
    <row r="54" spans="1:4" ht="19.5" customHeight="1">
      <c r="A54" s="81" t="s">
        <v>179</v>
      </c>
      <c r="B54" s="86">
        <v>62</v>
      </c>
      <c r="C54" s="86">
        <v>43</v>
      </c>
      <c r="D54" s="83"/>
    </row>
    <row r="55" spans="1:4" ht="19.5" customHeight="1">
      <c r="A55" s="81" t="s">
        <v>180</v>
      </c>
      <c r="B55" s="86">
        <v>43</v>
      </c>
      <c r="C55" s="86">
        <v>120</v>
      </c>
      <c r="D55" s="83"/>
    </row>
    <row r="56" spans="1:4" ht="19.5" customHeight="1">
      <c r="A56" s="81" t="s">
        <v>181</v>
      </c>
      <c r="B56" s="86">
        <v>96</v>
      </c>
      <c r="C56" s="86">
        <v>32</v>
      </c>
      <c r="D56" s="83"/>
    </row>
    <row r="57" spans="1:4" ht="19.5" customHeight="1">
      <c r="A57" s="81" t="s">
        <v>182</v>
      </c>
      <c r="B57" s="86">
        <v>231</v>
      </c>
      <c r="C57" s="86">
        <v>96</v>
      </c>
      <c r="D57" s="83"/>
    </row>
    <row r="58" spans="1:4" ht="19.5" customHeight="1">
      <c r="A58" s="87" t="s">
        <v>183</v>
      </c>
      <c r="B58" s="86">
        <v>1138</v>
      </c>
      <c r="C58" s="86"/>
      <c r="D58" s="83"/>
    </row>
    <row r="59" spans="1:4" ht="19.5" customHeight="1">
      <c r="A59" s="78" t="s">
        <v>184</v>
      </c>
      <c r="B59" s="85">
        <v>8525</v>
      </c>
      <c r="C59" s="85">
        <f>SUM(C60:C65)</f>
        <v>4966</v>
      </c>
      <c r="D59" s="80"/>
    </row>
    <row r="60" spans="1:4" ht="19.5" customHeight="1">
      <c r="A60" s="81" t="s">
        <v>185</v>
      </c>
      <c r="B60" s="86">
        <v>1359</v>
      </c>
      <c r="C60" s="86">
        <v>1065</v>
      </c>
      <c r="D60" s="83"/>
    </row>
    <row r="61" spans="1:4" ht="19.5" customHeight="1">
      <c r="A61" s="81" t="s">
        <v>186</v>
      </c>
      <c r="B61" s="86">
        <v>212</v>
      </c>
      <c r="C61" s="86">
        <v>171</v>
      </c>
      <c r="D61" s="83"/>
    </row>
    <row r="62" spans="1:4" ht="19.5" customHeight="1">
      <c r="A62" s="81" t="s">
        <v>187</v>
      </c>
      <c r="B62" s="86">
        <v>343</v>
      </c>
      <c r="C62" s="86">
        <v>286</v>
      </c>
      <c r="D62" s="83"/>
    </row>
    <row r="63" spans="1:4" ht="19.5" customHeight="1">
      <c r="A63" s="81" t="s">
        <v>188</v>
      </c>
      <c r="B63" s="86"/>
      <c r="C63" s="86"/>
      <c r="D63" s="83"/>
    </row>
    <row r="64" spans="1:4" ht="19.5" customHeight="1">
      <c r="A64" s="81" t="s">
        <v>189</v>
      </c>
      <c r="B64" s="86">
        <v>3566</v>
      </c>
      <c r="C64" s="86">
        <v>2967</v>
      </c>
      <c r="D64" s="83"/>
    </row>
    <row r="65" spans="1:4" ht="19.5" customHeight="1">
      <c r="A65" s="81" t="s">
        <v>190</v>
      </c>
      <c r="B65" s="86">
        <v>3045</v>
      </c>
      <c r="C65" s="86">
        <v>477</v>
      </c>
      <c r="D65" s="83"/>
    </row>
    <row r="66" spans="1:4" ht="19.5" customHeight="1">
      <c r="A66" s="78" t="s">
        <v>191</v>
      </c>
      <c r="B66" s="85">
        <v>32271</v>
      </c>
      <c r="C66" s="85">
        <f>SUM(C67:C81)</f>
        <v>37291</v>
      </c>
      <c r="D66" s="80"/>
    </row>
    <row r="67" spans="1:4" ht="19.5" customHeight="1">
      <c r="A67" s="81" t="s">
        <v>192</v>
      </c>
      <c r="B67" s="86">
        <v>2571</v>
      </c>
      <c r="C67" s="86">
        <v>1997</v>
      </c>
      <c r="D67" s="83"/>
    </row>
    <row r="68" spans="1:4" ht="19.5" customHeight="1">
      <c r="A68" s="81" t="s">
        <v>193</v>
      </c>
      <c r="B68" s="86">
        <v>1068</v>
      </c>
      <c r="C68" s="86">
        <v>997</v>
      </c>
      <c r="D68" s="83"/>
    </row>
    <row r="69" spans="1:4" ht="19.5" customHeight="1">
      <c r="A69" s="81" t="s">
        <v>194</v>
      </c>
      <c r="B69" s="86">
        <v>30</v>
      </c>
      <c r="C69" s="86">
        <v>0</v>
      </c>
      <c r="D69" s="83"/>
    </row>
    <row r="70" spans="1:4" ht="19.5" customHeight="1">
      <c r="A70" s="81" t="s">
        <v>195</v>
      </c>
      <c r="B70" s="86">
        <v>16784</v>
      </c>
      <c r="C70" s="86">
        <v>31448</v>
      </c>
      <c r="D70" s="83"/>
    </row>
    <row r="71" spans="1:4" ht="19.5" customHeight="1">
      <c r="A71" s="81" t="s">
        <v>196</v>
      </c>
      <c r="B71" s="86">
        <v>222</v>
      </c>
      <c r="C71" s="86">
        <v>157</v>
      </c>
      <c r="D71" s="83"/>
    </row>
    <row r="72" spans="1:4" ht="19.5" customHeight="1">
      <c r="A72" s="81" t="s">
        <v>197</v>
      </c>
      <c r="B72" s="86">
        <v>10095</v>
      </c>
      <c r="C72" s="86">
        <v>1908</v>
      </c>
      <c r="D72" s="83"/>
    </row>
    <row r="73" spans="1:4" ht="19.5" customHeight="1">
      <c r="A73" s="81" t="s">
        <v>198</v>
      </c>
      <c r="B73" s="86">
        <v>2</v>
      </c>
      <c r="C73" s="86">
        <v>0</v>
      </c>
      <c r="D73" s="83"/>
    </row>
    <row r="74" spans="1:4" ht="19.5" customHeight="1">
      <c r="A74" s="81" t="s">
        <v>199</v>
      </c>
      <c r="B74" s="86">
        <v>35</v>
      </c>
      <c r="C74" s="86">
        <v>4</v>
      </c>
      <c r="D74" s="83"/>
    </row>
    <row r="75" spans="1:4" ht="19.5" customHeight="1">
      <c r="A75" s="81" t="s">
        <v>200</v>
      </c>
      <c r="B75" s="86">
        <v>0</v>
      </c>
      <c r="C75" s="86">
        <v>0</v>
      </c>
      <c r="D75" s="83"/>
    </row>
    <row r="76" spans="1:4" ht="19.5" customHeight="1">
      <c r="A76" s="81" t="s">
        <v>201</v>
      </c>
      <c r="B76" s="86">
        <v>649</v>
      </c>
      <c r="C76" s="86">
        <v>391</v>
      </c>
      <c r="D76" s="83"/>
    </row>
    <row r="77" spans="1:4" ht="19.5" customHeight="1">
      <c r="A77" s="81" t="s">
        <v>202</v>
      </c>
      <c r="B77" s="86"/>
      <c r="C77" s="86">
        <v>0</v>
      </c>
      <c r="D77" s="83"/>
    </row>
    <row r="78" spans="1:4" ht="19.5" customHeight="1">
      <c r="A78" s="81" t="s">
        <v>203</v>
      </c>
      <c r="B78" s="86">
        <v>650</v>
      </c>
      <c r="C78" s="86">
        <v>264</v>
      </c>
      <c r="D78" s="83"/>
    </row>
    <row r="79" spans="1:4" ht="19.5" customHeight="1">
      <c r="A79" s="81" t="s">
        <v>204</v>
      </c>
      <c r="B79" s="86">
        <v>118</v>
      </c>
      <c r="C79" s="86">
        <v>125</v>
      </c>
      <c r="D79" s="83"/>
    </row>
    <row r="80" spans="1:4" ht="19.5" customHeight="1">
      <c r="A80" s="81" t="s">
        <v>205</v>
      </c>
      <c r="B80" s="86">
        <v>8</v>
      </c>
      <c r="C80" s="86">
        <v>0</v>
      </c>
      <c r="D80" s="83"/>
    </row>
    <row r="81" spans="1:4" ht="19.5" customHeight="1">
      <c r="A81" s="81" t="s">
        <v>206</v>
      </c>
      <c r="B81" s="86">
        <v>39</v>
      </c>
      <c r="C81" s="86">
        <v>0</v>
      </c>
      <c r="D81" s="83"/>
    </row>
    <row r="82" spans="1:4" ht="19.5" customHeight="1">
      <c r="A82" s="78" t="s">
        <v>207</v>
      </c>
      <c r="B82" s="85">
        <v>18231</v>
      </c>
      <c r="C82" s="85">
        <f>SUM(C83:C89)</f>
        <v>35214</v>
      </c>
      <c r="D82" s="80"/>
    </row>
    <row r="83" spans="1:4" ht="19.5" customHeight="1">
      <c r="A83" s="81" t="s">
        <v>208</v>
      </c>
      <c r="B83" s="86">
        <v>593</v>
      </c>
      <c r="C83" s="86">
        <v>409</v>
      </c>
      <c r="D83" s="83"/>
    </row>
    <row r="84" spans="1:4" ht="19.5" customHeight="1">
      <c r="A84" s="81" t="s">
        <v>209</v>
      </c>
      <c r="B84" s="86">
        <v>10835</v>
      </c>
      <c r="C84" s="86">
        <v>10677</v>
      </c>
      <c r="D84" s="83"/>
    </row>
    <row r="85" spans="1:4" ht="19.5" customHeight="1">
      <c r="A85" s="81" t="s">
        <v>210</v>
      </c>
      <c r="B85" s="86">
        <v>3801</v>
      </c>
      <c r="C85" s="86">
        <v>4160</v>
      </c>
      <c r="D85" s="83"/>
    </row>
    <row r="86" spans="1:4" ht="19.5" customHeight="1">
      <c r="A86" s="81" t="s">
        <v>211</v>
      </c>
      <c r="B86" s="86">
        <v>2224</v>
      </c>
      <c r="C86" s="86"/>
      <c r="D86" s="83"/>
    </row>
    <row r="87" spans="1:4" ht="19.5" customHeight="1">
      <c r="A87" s="81" t="s">
        <v>212</v>
      </c>
      <c r="B87" s="86">
        <v>325</v>
      </c>
      <c r="C87" s="86">
        <v>235</v>
      </c>
      <c r="D87" s="83"/>
    </row>
    <row r="88" spans="1:4" ht="19.5" customHeight="1">
      <c r="A88" s="81" t="s">
        <v>213</v>
      </c>
      <c r="B88" s="86">
        <v>0</v>
      </c>
      <c r="C88" s="86">
        <v>19229</v>
      </c>
      <c r="D88" s="83"/>
    </row>
    <row r="89" spans="1:4" ht="19.5" customHeight="1">
      <c r="A89" s="81" t="s">
        <v>214</v>
      </c>
      <c r="B89" s="86">
        <v>453</v>
      </c>
      <c r="C89" s="86">
        <v>504</v>
      </c>
      <c r="D89" s="83"/>
    </row>
    <row r="90" spans="1:4" ht="19.5" customHeight="1">
      <c r="A90" s="78" t="s">
        <v>215</v>
      </c>
      <c r="B90" s="85">
        <v>2093</v>
      </c>
      <c r="C90" s="85">
        <f>SUM(C91:C98)</f>
        <v>1008</v>
      </c>
      <c r="D90" s="80"/>
    </row>
    <row r="91" spans="1:4" ht="19.5" customHeight="1">
      <c r="A91" s="81" t="s">
        <v>216</v>
      </c>
      <c r="B91" s="86">
        <v>705</v>
      </c>
      <c r="C91" s="86">
        <v>503</v>
      </c>
      <c r="D91" s="83"/>
    </row>
    <row r="92" spans="1:4" ht="19.5" customHeight="1">
      <c r="A92" s="81" t="s">
        <v>217</v>
      </c>
      <c r="B92" s="86">
        <v>577</v>
      </c>
      <c r="C92" s="86">
        <v>0</v>
      </c>
      <c r="D92" s="83"/>
    </row>
    <row r="93" spans="1:4" ht="19.5" customHeight="1">
      <c r="A93" s="81" t="s">
        <v>218</v>
      </c>
      <c r="B93" s="86">
        <v>135</v>
      </c>
      <c r="C93" s="86">
        <v>124</v>
      </c>
      <c r="D93" s="83"/>
    </row>
    <row r="94" spans="1:4" ht="19.5" customHeight="1">
      <c r="A94" s="81" t="s">
        <v>219</v>
      </c>
      <c r="B94" s="86">
        <v>0</v>
      </c>
      <c r="C94" s="86">
        <v>137</v>
      </c>
      <c r="D94" s="83"/>
    </row>
    <row r="95" spans="1:4" ht="19.5" customHeight="1">
      <c r="A95" s="81" t="s">
        <v>220</v>
      </c>
      <c r="B95" s="86">
        <v>0</v>
      </c>
      <c r="C95" s="86">
        <v>0</v>
      </c>
      <c r="D95" s="83"/>
    </row>
    <row r="96" spans="1:4" ht="19.5" customHeight="1">
      <c r="A96" s="81" t="s">
        <v>221</v>
      </c>
      <c r="B96" s="86">
        <v>16</v>
      </c>
      <c r="C96" s="86">
        <v>0</v>
      </c>
      <c r="D96" s="83"/>
    </row>
    <row r="97" spans="1:4" ht="19.5" customHeight="1">
      <c r="A97" s="81" t="s">
        <v>222</v>
      </c>
      <c r="B97" s="86">
        <v>70</v>
      </c>
      <c r="C97" s="86">
        <v>10</v>
      </c>
      <c r="D97" s="83"/>
    </row>
    <row r="98" spans="1:4" ht="19.5" customHeight="1">
      <c r="A98" s="81" t="s">
        <v>223</v>
      </c>
      <c r="B98" s="86">
        <v>590</v>
      </c>
      <c r="C98" s="86">
        <v>234</v>
      </c>
      <c r="D98" s="83"/>
    </row>
    <row r="99" spans="1:4" ht="19.5" customHeight="1">
      <c r="A99" s="78" t="s">
        <v>224</v>
      </c>
      <c r="B99" s="85">
        <v>908</v>
      </c>
      <c r="C99" s="85">
        <f>SUM(C100:C101)</f>
        <v>472</v>
      </c>
      <c r="D99" s="80"/>
    </row>
    <row r="100" spans="1:4" ht="19.5" customHeight="1">
      <c r="A100" s="81" t="s">
        <v>225</v>
      </c>
      <c r="B100" s="86">
        <v>878</v>
      </c>
      <c r="C100" s="86">
        <v>472</v>
      </c>
      <c r="D100" s="83"/>
    </row>
    <row r="101" spans="1:4" ht="19.5" customHeight="1">
      <c r="A101" s="81" t="s">
        <v>226</v>
      </c>
      <c r="B101" s="86">
        <v>30</v>
      </c>
      <c r="C101" s="86">
        <v>0</v>
      </c>
      <c r="D101" s="83"/>
    </row>
    <row r="102" spans="1:4" ht="19.5" customHeight="1">
      <c r="A102" s="78" t="s">
        <v>227</v>
      </c>
      <c r="B102" s="85">
        <v>18414</v>
      </c>
      <c r="C102" s="85">
        <f>SUM(C103:C108)</f>
        <v>16176</v>
      </c>
      <c r="D102" s="80"/>
    </row>
    <row r="103" spans="1:4" ht="19.5" customHeight="1">
      <c r="A103" s="81" t="s">
        <v>228</v>
      </c>
      <c r="B103" s="86">
        <v>12899</v>
      </c>
      <c r="C103" s="86">
        <v>10283</v>
      </c>
      <c r="D103" s="83"/>
    </row>
    <row r="104" spans="1:4" ht="19.5" customHeight="1">
      <c r="A104" s="81" t="s">
        <v>229</v>
      </c>
      <c r="B104" s="86">
        <v>3335</v>
      </c>
      <c r="C104" s="86">
        <v>2856</v>
      </c>
      <c r="D104" s="83"/>
    </row>
    <row r="105" spans="1:4" ht="19.5" customHeight="1">
      <c r="A105" s="81" t="s">
        <v>230</v>
      </c>
      <c r="B105" s="86">
        <v>1867</v>
      </c>
      <c r="C105" s="86">
        <v>2612</v>
      </c>
      <c r="D105" s="83"/>
    </row>
    <row r="106" spans="1:4" ht="19.5" customHeight="1">
      <c r="A106" s="81" t="s">
        <v>231</v>
      </c>
      <c r="B106" s="86">
        <v>310</v>
      </c>
      <c r="C106" s="86">
        <v>283</v>
      </c>
      <c r="D106" s="83"/>
    </row>
    <row r="107" spans="1:4" ht="19.5" customHeight="1">
      <c r="A107" s="81" t="s">
        <v>232</v>
      </c>
      <c r="B107" s="86">
        <v>0</v>
      </c>
      <c r="C107" s="86">
        <v>142</v>
      </c>
      <c r="D107" s="83"/>
    </row>
    <row r="108" spans="1:4" ht="19.5" customHeight="1">
      <c r="A108" s="81" t="s">
        <v>233</v>
      </c>
      <c r="B108" s="86">
        <v>3</v>
      </c>
      <c r="C108" s="86"/>
      <c r="D108" s="83"/>
    </row>
    <row r="109" spans="1:4" ht="19.5" customHeight="1">
      <c r="A109" s="78" t="s">
        <v>234</v>
      </c>
      <c r="B109" s="85">
        <v>733</v>
      </c>
      <c r="C109" s="85">
        <f>SUM(C110:C114)</f>
        <v>50977</v>
      </c>
      <c r="D109" s="80"/>
    </row>
    <row r="110" spans="1:4" ht="19.5" customHeight="1">
      <c r="A110" s="81" t="s">
        <v>235</v>
      </c>
      <c r="B110" s="86">
        <v>570</v>
      </c>
      <c r="C110" s="86">
        <v>10156</v>
      </c>
      <c r="D110" s="83"/>
    </row>
    <row r="111" spans="1:4" ht="19.5" customHeight="1">
      <c r="A111" s="81" t="s">
        <v>236</v>
      </c>
      <c r="B111" s="86">
        <v>0</v>
      </c>
      <c r="C111" s="86"/>
      <c r="D111" s="83"/>
    </row>
    <row r="112" spans="1:4" ht="19.5" customHeight="1">
      <c r="A112" s="81" t="s">
        <v>237</v>
      </c>
      <c r="B112" s="86">
        <v>158</v>
      </c>
      <c r="C112" s="86">
        <v>616</v>
      </c>
      <c r="D112" s="83"/>
    </row>
    <row r="113" spans="1:4" ht="19.5" customHeight="1">
      <c r="A113" s="81" t="s">
        <v>238</v>
      </c>
      <c r="B113" s="86">
        <v>5</v>
      </c>
      <c r="C113" s="86">
        <v>39205</v>
      </c>
      <c r="D113" s="80"/>
    </row>
    <row r="114" spans="1:4" ht="19.5" customHeight="1">
      <c r="A114" s="81" t="s">
        <v>239</v>
      </c>
      <c r="B114" s="86">
        <v>0</v>
      </c>
      <c r="C114" s="86">
        <v>1000</v>
      </c>
      <c r="D114" s="80"/>
    </row>
    <row r="115" spans="1:4" ht="19.5" customHeight="1">
      <c r="A115" s="78" t="s">
        <v>240</v>
      </c>
      <c r="B115" s="85">
        <v>1699</v>
      </c>
      <c r="C115" s="85">
        <f>SUM(C116:C118)</f>
        <v>1552</v>
      </c>
      <c r="D115" s="83"/>
    </row>
    <row r="116" spans="1:4" ht="19.5" customHeight="1">
      <c r="A116" s="81" t="s">
        <v>241</v>
      </c>
      <c r="B116" s="86">
        <v>1009</v>
      </c>
      <c r="C116" s="86">
        <v>1246</v>
      </c>
      <c r="D116" s="83"/>
    </row>
    <row r="117" spans="1:4" ht="19.5" customHeight="1">
      <c r="A117" s="81" t="s">
        <v>242</v>
      </c>
      <c r="B117" s="86">
        <v>270</v>
      </c>
      <c r="C117" s="86">
        <v>59</v>
      </c>
      <c r="D117" s="83"/>
    </row>
    <row r="118" spans="1:4" ht="19.5" customHeight="1">
      <c r="A118" s="81" t="s">
        <v>243</v>
      </c>
      <c r="B118" s="86">
        <v>420</v>
      </c>
      <c r="C118" s="86">
        <v>247</v>
      </c>
      <c r="D118" s="80"/>
    </row>
    <row r="119" spans="1:4" ht="19.5" customHeight="1">
      <c r="A119" s="78" t="s">
        <v>244</v>
      </c>
      <c r="B119" s="85">
        <v>1972</v>
      </c>
      <c r="C119" s="85">
        <f>SUM(C120:C123)</f>
        <v>1083</v>
      </c>
      <c r="D119" s="83"/>
    </row>
    <row r="120" spans="1:4" ht="19.5" customHeight="1">
      <c r="A120" s="81" t="s">
        <v>245</v>
      </c>
      <c r="B120" s="86">
        <v>695</v>
      </c>
      <c r="C120" s="86">
        <v>349</v>
      </c>
      <c r="D120" s="83"/>
    </row>
    <row r="121" spans="1:4" ht="19.5" customHeight="1">
      <c r="A121" s="81" t="s">
        <v>246</v>
      </c>
      <c r="B121" s="86">
        <v>299</v>
      </c>
      <c r="C121" s="86">
        <v>268</v>
      </c>
      <c r="D121" s="83"/>
    </row>
    <row r="122" spans="1:4" ht="19.5" customHeight="1">
      <c r="A122" s="81" t="s">
        <v>247</v>
      </c>
      <c r="B122" s="86">
        <v>458</v>
      </c>
      <c r="C122" s="86">
        <v>442</v>
      </c>
      <c r="D122" s="83"/>
    </row>
    <row r="123" spans="1:4" ht="19.5" customHeight="1">
      <c r="A123" s="81" t="s">
        <v>248</v>
      </c>
      <c r="B123" s="86">
        <v>520</v>
      </c>
      <c r="C123" s="86">
        <v>24</v>
      </c>
      <c r="D123" s="80"/>
    </row>
    <row r="124" spans="1:4" ht="19.5" customHeight="1">
      <c r="A124" s="78" t="s">
        <v>249</v>
      </c>
      <c r="B124" s="85">
        <v>0</v>
      </c>
      <c r="C124" s="85">
        <f>C125</f>
        <v>0</v>
      </c>
      <c r="D124" s="83"/>
    </row>
    <row r="125" spans="1:4" ht="19.5" customHeight="1">
      <c r="A125" s="81" t="s">
        <v>250</v>
      </c>
      <c r="B125" s="86">
        <v>0</v>
      </c>
      <c r="C125" s="86">
        <v>0</v>
      </c>
      <c r="D125" s="80"/>
    </row>
    <row r="126" spans="1:4" ht="19.5" customHeight="1">
      <c r="A126" s="78" t="s">
        <v>251</v>
      </c>
      <c r="B126" s="85">
        <v>1771</v>
      </c>
      <c r="C126" s="85">
        <f>SUM(C127:C129)</f>
        <v>2469</v>
      </c>
      <c r="D126" s="83"/>
    </row>
    <row r="127" spans="1:4" ht="19.5" customHeight="1">
      <c r="A127" s="81" t="s">
        <v>252</v>
      </c>
      <c r="B127" s="86">
        <v>1505</v>
      </c>
      <c r="C127" s="86">
        <v>2021</v>
      </c>
      <c r="D127" s="83"/>
    </row>
    <row r="128" spans="1:4" ht="19.5" customHeight="1">
      <c r="A128" s="81" t="s">
        <v>253</v>
      </c>
      <c r="B128" s="86">
        <v>239</v>
      </c>
      <c r="C128" s="86">
        <v>224</v>
      </c>
      <c r="D128" s="83"/>
    </row>
    <row r="129" spans="1:4" ht="19.5" customHeight="1">
      <c r="A129" s="81" t="s">
        <v>254</v>
      </c>
      <c r="B129" s="86">
        <v>27</v>
      </c>
      <c r="C129" s="86">
        <v>224</v>
      </c>
      <c r="D129" s="80"/>
    </row>
    <row r="130" spans="1:4" ht="19.5" customHeight="1">
      <c r="A130" s="78" t="s">
        <v>255</v>
      </c>
      <c r="B130" s="85">
        <v>1014</v>
      </c>
      <c r="C130" s="85">
        <f>C131</f>
        <v>116</v>
      </c>
      <c r="D130" s="80"/>
    </row>
    <row r="131" spans="1:4" ht="19.5" customHeight="1">
      <c r="A131" s="81" t="s">
        <v>256</v>
      </c>
      <c r="B131" s="86">
        <v>1014</v>
      </c>
      <c r="C131" s="86">
        <v>116</v>
      </c>
      <c r="D131" s="80"/>
    </row>
    <row r="132" spans="1:4" ht="19.5" customHeight="1">
      <c r="A132" s="78" t="s">
        <v>257</v>
      </c>
      <c r="B132" s="85">
        <v>2016</v>
      </c>
      <c r="C132" s="85">
        <f>SUM(C133:C135)</f>
        <v>92</v>
      </c>
      <c r="D132" s="83"/>
    </row>
    <row r="133" spans="1:4" ht="19.5" customHeight="1">
      <c r="A133" s="81" t="s">
        <v>258</v>
      </c>
      <c r="B133" s="86">
        <v>120</v>
      </c>
      <c r="C133" s="86">
        <v>92</v>
      </c>
      <c r="D133" s="83"/>
    </row>
    <row r="134" spans="1:4" ht="19.5" customHeight="1">
      <c r="A134" s="81" t="s">
        <v>259</v>
      </c>
      <c r="B134" s="86">
        <v>502</v>
      </c>
      <c r="C134" s="86"/>
      <c r="D134" s="83"/>
    </row>
    <row r="135" spans="1:4" ht="19.5" customHeight="1">
      <c r="A135" s="81" t="s">
        <v>260</v>
      </c>
      <c r="B135" s="86">
        <v>1394</v>
      </c>
      <c r="C135" s="86"/>
      <c r="D135" s="80"/>
    </row>
    <row r="136" spans="1:3" ht="19.5" customHeight="1">
      <c r="A136" s="78" t="s">
        <v>261</v>
      </c>
      <c r="B136" s="85">
        <v>3782</v>
      </c>
      <c r="C136" s="85">
        <f>C137</f>
        <v>2848</v>
      </c>
    </row>
    <row r="137" spans="1:3" ht="19.5" customHeight="1">
      <c r="A137" s="81" t="s">
        <v>262</v>
      </c>
      <c r="B137" s="86">
        <v>3782</v>
      </c>
      <c r="C137" s="86">
        <v>2848</v>
      </c>
    </row>
    <row r="138" spans="1:3" ht="19.5" customHeight="1">
      <c r="A138" s="78" t="s">
        <v>263</v>
      </c>
      <c r="B138" s="85">
        <v>261</v>
      </c>
      <c r="C138" s="85">
        <f>C139</f>
        <v>1275</v>
      </c>
    </row>
    <row r="139" spans="1:4" ht="19.5" customHeight="1">
      <c r="A139" s="81" t="s">
        <v>264</v>
      </c>
      <c r="B139" s="86">
        <v>261</v>
      </c>
      <c r="C139" s="86">
        <v>1275</v>
      </c>
      <c r="D139" s="80"/>
    </row>
    <row r="140" spans="1:4" ht="19.5" customHeight="1">
      <c r="A140" s="78" t="s">
        <v>265</v>
      </c>
      <c r="B140" s="86">
        <v>17</v>
      </c>
      <c r="C140" s="86">
        <f>C141</f>
        <v>27</v>
      </c>
      <c r="D140" s="80"/>
    </row>
    <row r="141" spans="1:4" ht="19.5" customHeight="1">
      <c r="A141" s="81" t="s">
        <v>266</v>
      </c>
      <c r="B141" s="86">
        <v>17</v>
      </c>
      <c r="C141" s="86">
        <v>27</v>
      </c>
      <c r="D141" s="80"/>
    </row>
    <row r="142" spans="1:4" ht="19.5" customHeight="1">
      <c r="A142" s="88" t="s">
        <v>267</v>
      </c>
      <c r="B142" s="89">
        <f>B4+B31+B32+B33+B42+B51+B59+B66+B82+B90+B99+B102+B109+B115+B119+B124+B126+B130+B132+B136+B138+B140</f>
        <v>190204</v>
      </c>
      <c r="C142" s="89">
        <f>C4+C31+C32+C33+C42+C51+C59+C66+C82+C90+C99+C102+C109+C115+C119+C124+C126+C130+C132+C136+C138+C140</f>
        <v>251455</v>
      </c>
      <c r="D142" s="90">
        <f>(C142-B142)/B142</f>
        <v>0.32202792790898194</v>
      </c>
    </row>
  </sheetData>
  <sheetProtection/>
  <mergeCells count="1">
    <mergeCell ref="A1:D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2018-06-18T12:07:27Z</cp:lastPrinted>
  <dcterms:created xsi:type="dcterms:W3CDTF">2012-12-27T03:21:05Z</dcterms:created>
  <dcterms:modified xsi:type="dcterms:W3CDTF">2019-02-11T08:58:16Z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