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提供给预算科 2015 2016 社保基金预算表\2017年全州及州本级社保基金预算公开表\"/>
    </mc:Choice>
  </mc:AlternateContent>
  <bookViews>
    <workbookView xWindow="0" yWindow="0" windowWidth="20400" windowHeight="8370" activeTab="1"/>
  </bookViews>
  <sheets>
    <sheet name="收入预算" sheetId="1" r:id="rId1"/>
    <sheet name="支出预算" sheetId="2" r:id="rId2"/>
    <sheet name="结余预算" sheetId="3" r:id="rId3"/>
  </sheets>
  <externalReferences>
    <externalReference r:id="rId4"/>
  </externalReferences>
  <definedNames>
    <definedName name="_xlnm.Print_Area" localSheetId="2">结余预算!$A$1:$B$22</definedName>
    <definedName name="_xlnm.Print_Area" localSheetId="0">收入预算!$A$1:$B$40</definedName>
    <definedName name="_xlnm.Print_Area" localSheetId="1">支出预算!$A$1:$B$23</definedName>
  </definedNames>
  <calcPr calcId="162913"/>
</workbook>
</file>

<file path=xl/calcChain.xml><?xml version="1.0" encoding="utf-8"?>
<calcChain xmlns="http://schemas.openxmlformats.org/spreadsheetml/2006/main">
  <c r="B22" i="3" l="1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5" i="2"/>
  <c r="B19" i="2"/>
  <c r="B15" i="2"/>
  <c r="B23" i="2"/>
  <c r="B22" i="2"/>
  <c r="B21" i="2"/>
  <c r="B18" i="2"/>
  <c r="B17" i="2"/>
  <c r="B16" i="2"/>
  <c r="B14" i="2"/>
  <c r="B13" i="2"/>
  <c r="B12" i="2"/>
  <c r="B11" i="2"/>
  <c r="B10" i="2"/>
  <c r="B9" i="2"/>
  <c r="B8" i="2"/>
  <c r="B7" i="2"/>
  <c r="B6" i="2"/>
  <c r="B5" i="1"/>
  <c r="B39" i="1"/>
  <c r="B38" i="1"/>
  <c r="B37" i="1"/>
  <c r="B35" i="1"/>
  <c r="B34" i="1"/>
  <c r="B33" i="1"/>
  <c r="B31" i="1"/>
  <c r="B30" i="1"/>
  <c r="B29" i="1"/>
  <c r="B28" i="1"/>
  <c r="B27" i="1"/>
  <c r="B26" i="1"/>
  <c r="B25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<sst xmlns="http://schemas.openxmlformats.org/spreadsheetml/2006/main" count="88" uniqueCount="58">
  <si>
    <t>附件：</t>
  </si>
  <si>
    <t>单位：万元</t>
  </si>
  <si>
    <r>
      <rPr>
        <sz val="12"/>
        <color indexed="8"/>
        <rFont val="宋体"/>
        <family val="3"/>
        <charset val="134"/>
      </rPr>
      <t xml:space="preserve">项 </t>
    </r>
    <r>
      <rPr>
        <sz val="12"/>
        <color indexed="8"/>
        <rFont val="宋体"/>
        <family val="3"/>
        <charset val="134"/>
      </rPr>
      <t xml:space="preserve">    </t>
    </r>
    <r>
      <rPr>
        <sz val="12"/>
        <color indexed="8"/>
        <rFont val="宋体"/>
        <family val="3"/>
        <charset val="134"/>
      </rPr>
      <t xml:space="preserve"> 目</t>
    </r>
  </si>
  <si>
    <t>全州社会保险基金收入合计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</si>
  <si>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</si>
  <si>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</si>
  <si>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</si>
  <si>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</si>
  <si>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</si>
  <si>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r>
      <rPr>
        <sz val="12"/>
        <color indexed="8"/>
        <rFont val="宋体"/>
        <family val="3"/>
        <charset val="134"/>
      </rPr>
      <t xml:space="preserve">         </t>
    </r>
    <r>
      <rPr>
        <sz val="12"/>
        <color indexed="10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>财政补贴收入</t>
    </r>
  </si>
  <si>
    <t>三、城乡居民基本养老保险基金收入</t>
  </si>
  <si>
    <t>四、城镇职工基本医疗保险基金收入</t>
  </si>
  <si>
    <t>项　目</t>
  </si>
  <si>
    <t>全州社会保险基金支出合计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</si>
  <si>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</si>
  <si>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</si>
  <si>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</si>
  <si>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</si>
  <si>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</si>
  <si>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</si>
  <si>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</si>
  <si>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</si>
  <si>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　　　　其中：基本医疗保险待遇支出</t>
  </si>
  <si>
    <t>　　其中：工伤保险待遇支出</t>
  </si>
  <si>
    <t>　　其中：失业保险金支出</t>
  </si>
  <si>
    <t>　　其中：医疗费用支出</t>
  </si>
  <si>
    <t xml:space="preserve">          生育津贴支出</t>
  </si>
  <si>
    <t>全州社会保险基金本年收支结余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</si>
  <si>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</si>
  <si>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</si>
  <si>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</si>
  <si>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</si>
  <si>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全州社会保险基金年末累计结余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</si>
  <si>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</si>
  <si>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</si>
  <si>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</si>
  <si>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</si>
  <si>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七、工伤保险基金年末累计结余</t>
  </si>
  <si>
    <t>八、生育保险基金年末累计结余</t>
  </si>
  <si>
    <t>五、居民基本医疗保险基金收入</t>
    <phoneticPr fontId="14" type="noConversion"/>
  </si>
  <si>
    <t>六、工伤保险基金收入</t>
    <phoneticPr fontId="14" type="noConversion"/>
  </si>
  <si>
    <t>七、失业保险基金收入</t>
    <phoneticPr fontId="14" type="noConversion"/>
  </si>
  <si>
    <t>八、生育保险基金收入</t>
    <phoneticPr fontId="14" type="noConversion"/>
  </si>
  <si>
    <t>六、工伤保险基金支出</t>
    <phoneticPr fontId="14" type="noConversion"/>
  </si>
  <si>
    <t>七、失业保险基金支出</t>
    <phoneticPr fontId="14" type="noConversion"/>
  </si>
  <si>
    <t>八、生育保险基金支出</t>
    <phoneticPr fontId="14" type="noConversion"/>
  </si>
  <si>
    <t>五、居民基本医疗基金支出</t>
    <phoneticPr fontId="14" type="noConversion"/>
  </si>
  <si>
    <t>六、失业保险基金本年收支结余</t>
    <phoneticPr fontId="14" type="noConversion"/>
  </si>
  <si>
    <t>七、工伤保险基金本年收支结余</t>
    <phoneticPr fontId="14" type="noConversion"/>
  </si>
  <si>
    <t>八、生育保险基金本年收支结余</t>
    <phoneticPr fontId="14" type="noConversion"/>
  </si>
  <si>
    <t>五、居民基本医疗保险基金本年收支结余</t>
    <phoneticPr fontId="14" type="noConversion"/>
  </si>
  <si>
    <t>六、失业保险基金年末累计结余</t>
    <phoneticPr fontId="14" type="noConversion"/>
  </si>
  <si>
    <t>五、居民基本医疗保险基金年末累计结余</t>
    <phoneticPr fontId="14" type="noConversion"/>
  </si>
  <si>
    <t>2017年克州社会保险基金预算结余表</t>
  </si>
  <si>
    <t>2017年年末结余预算数</t>
  </si>
  <si>
    <t>2017年克州社会保险基金预算支出表</t>
  </si>
  <si>
    <t>2017年预算数</t>
  </si>
  <si>
    <t>2017年克州社会保险基金预算收入表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</si>
</sst>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_);[Red]\(#,##0\)"/>
    <numFmt numFmtId="177" formatCode="#,##0_ "/>
    <numFmt numFmtId="178" formatCode="#,##0_ ;[Red]\-#,##0\ "/>
    <numFmt numFmtId="179" formatCode="#,##0.00_ ;\-#,##0.00;;"/>
  </numFmts>
  <fonts count="20" x14ac:knownFonts="1">
    <font>
      <sz val="10"/>
      <name val="宋体"/>
      <charset val="134"/>
    </font>
    <font>
      <sz val="10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21"/>
      <color indexed="8"/>
      <name val="宋体"/>
      <family val="3"/>
      <charset val="134"/>
    </font>
    <font>
      <sz val="12"/>
      <name val="宋体"/>
      <family val="3"/>
      <charset val="134"/>
    </font>
    <font>
      <sz val="13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2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0" borderId="0"/>
  </cellStyleXfs>
  <cellXfs count="64">
    <xf numFmtId="0" fontId="0" fillId="0" borderId="0" xfId="0" applyAlignment="1"/>
    <xf numFmtId="0" fontId="1" fillId="2" borderId="0" xfId="0" applyFont="1" applyFill="1" applyAlignment="1"/>
    <xf numFmtId="0" fontId="0" fillId="2" borderId="0" xfId="0" applyFill="1" applyAlignment="1"/>
    <xf numFmtId="0" fontId="2" fillId="2" borderId="0" xfId="0" applyFont="1" applyFill="1" applyAlignment="1"/>
    <xf numFmtId="0" fontId="0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0" fontId="1" fillId="2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/>
    <xf numFmtId="0" fontId="5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8" fontId="6" fillId="3" borderId="1" xfId="0" applyNumberFormat="1" applyFont="1" applyFill="1" applyBorder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Alignment="1"/>
    <xf numFmtId="0" fontId="0" fillId="4" borderId="0" xfId="0" applyFill="1" applyAlignment="1"/>
    <xf numFmtId="0" fontId="0" fillId="4" borderId="0" xfId="0" applyNumberFormat="1" applyFont="1" applyFill="1" applyBorder="1" applyAlignment="1" applyProtection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178" fontId="5" fillId="4" borderId="1" xfId="0" applyNumberFormat="1" applyFont="1" applyFill="1" applyBorder="1" applyAlignment="1" applyProtection="1">
      <alignment horizontal="right" vertical="center"/>
    </xf>
    <xf numFmtId="0" fontId="1" fillId="4" borderId="0" xfId="0" applyNumberFormat="1" applyFont="1" applyFill="1" applyBorder="1" applyAlignment="1" applyProtection="1"/>
    <xf numFmtId="0" fontId="1" fillId="4" borderId="0" xfId="0" applyFont="1" applyFill="1" applyAlignment="1"/>
    <xf numFmtId="0" fontId="5" fillId="4" borderId="1" xfId="0" applyNumberFormat="1" applyFont="1" applyFill="1" applyBorder="1" applyAlignment="1" applyProtection="1">
      <alignment horizontal="left" vertical="center" wrapText="1"/>
    </xf>
    <xf numFmtId="179" fontId="17" fillId="4" borderId="3" xfId="2" applyNumberFormat="1" applyFont="1" applyFill="1" applyBorder="1" applyAlignment="1">
      <alignment horizontal="right" vertical="center"/>
    </xf>
    <xf numFmtId="176" fontId="5" fillId="4" borderId="1" xfId="1" applyNumberFormat="1" applyFont="1" applyFill="1" applyBorder="1" applyAlignment="1" applyProtection="1">
      <alignment horizontal="right" vertical="center"/>
    </xf>
    <xf numFmtId="178" fontId="5" fillId="4" borderId="1" xfId="0" applyNumberFormat="1" applyFont="1" applyFill="1" applyBorder="1" applyAlignment="1" applyProtection="1">
      <alignment vertical="center"/>
    </xf>
    <xf numFmtId="176" fontId="4" fillId="4" borderId="1" xfId="1" applyNumberFormat="1" applyFont="1" applyFill="1" applyBorder="1" applyAlignment="1">
      <alignment vertical="center"/>
    </xf>
    <xf numFmtId="178" fontId="9" fillId="4" borderId="1" xfId="0" applyNumberFormat="1" applyFont="1" applyFill="1" applyBorder="1" applyAlignment="1" applyProtection="1">
      <alignment vertical="center"/>
    </xf>
    <xf numFmtId="0" fontId="17" fillId="4" borderId="1" xfId="0" applyNumberFormat="1" applyFont="1" applyFill="1" applyBorder="1" applyAlignment="1" applyProtection="1">
      <alignment horizontal="left" vertical="center" wrapText="1"/>
    </xf>
    <xf numFmtId="176" fontId="5" fillId="4" borderId="1" xfId="1" applyNumberFormat="1" applyFont="1" applyFill="1" applyBorder="1" applyAlignment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178" fontId="17" fillId="4" borderId="1" xfId="0" applyNumberFormat="1" applyFont="1" applyFill="1" applyBorder="1" applyAlignment="1" applyProtection="1">
      <alignment horizontal="right" vertical="center"/>
    </xf>
    <xf numFmtId="0" fontId="0" fillId="4" borderId="0" xfId="0" applyFont="1" applyFill="1" applyBorder="1" applyAlignment="1" applyProtection="1"/>
    <xf numFmtId="178" fontId="1" fillId="4" borderId="0" xfId="0" applyNumberFormat="1" applyFont="1" applyFill="1" applyBorder="1" applyAlignment="1" applyProtection="1"/>
    <xf numFmtId="179" fontId="1" fillId="4" borderId="0" xfId="0" applyNumberFormat="1" applyFont="1" applyFill="1" applyBorder="1" applyAlignment="1" applyProtection="1"/>
    <xf numFmtId="176" fontId="1" fillId="4" borderId="0" xfId="0" applyNumberFormat="1" applyFont="1" applyFill="1" applyBorder="1" applyAlignment="1" applyProtection="1"/>
    <xf numFmtId="176" fontId="0" fillId="4" borderId="0" xfId="0" applyNumberFormat="1" applyFont="1" applyFill="1" applyBorder="1" applyAlignment="1" applyProtection="1"/>
    <xf numFmtId="178" fontId="0" fillId="4" borderId="0" xfId="0" applyNumberFormat="1" applyFont="1" applyFill="1" applyBorder="1" applyAlignment="1" applyProtection="1"/>
    <xf numFmtId="0" fontId="18" fillId="4" borderId="0" xfId="0" applyFont="1" applyFill="1" applyBorder="1" applyAlignment="1" applyProtection="1"/>
    <xf numFmtId="0" fontId="13" fillId="2" borderId="0" xfId="0" applyNumberFormat="1" applyFont="1" applyFill="1" applyBorder="1" applyAlignment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/>
    <xf numFmtId="178" fontId="1" fillId="2" borderId="0" xfId="0" applyNumberFormat="1" applyFont="1" applyFill="1" applyBorder="1" applyAlignment="1" applyProtection="1"/>
    <xf numFmtId="176" fontId="0" fillId="2" borderId="0" xfId="0" applyNumberFormat="1" applyFont="1" applyFill="1" applyBorder="1" applyAlignment="1" applyProtection="1"/>
    <xf numFmtId="178" fontId="0" fillId="2" borderId="0" xfId="0" applyNumberFormat="1" applyFont="1" applyFill="1" applyBorder="1" applyAlignment="1" applyProtection="1"/>
    <xf numFmtId="176" fontId="10" fillId="2" borderId="0" xfId="0" applyNumberFormat="1" applyFont="1" applyFill="1" applyBorder="1" applyAlignment="1" applyProtection="1">
      <alignment vertical="center"/>
    </xf>
    <xf numFmtId="178" fontId="10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/>
    </xf>
    <xf numFmtId="176" fontId="1" fillId="2" borderId="0" xfId="0" applyNumberFormat="1" applyFont="1" applyFill="1" applyBorder="1" applyAlignment="1" applyProtection="1"/>
    <xf numFmtId="177" fontId="0" fillId="2" borderId="0" xfId="0" applyNumberFormat="1" applyFont="1" applyFill="1" applyBorder="1" applyAlignment="1" applyProtection="1"/>
    <xf numFmtId="0" fontId="15" fillId="4" borderId="0" xfId="0" applyNumberFormat="1" applyFont="1" applyFill="1" applyBorder="1" applyAlignment="1" applyProtection="1">
      <alignment horizontal="center" vertical="center"/>
    </xf>
    <xf numFmtId="0" fontId="11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right" vertical="center"/>
    </xf>
    <xf numFmtId="0" fontId="0" fillId="4" borderId="0" xfId="0" applyNumberFormat="1" applyFont="1" applyFill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</cellXfs>
  <cellStyles count="3">
    <cellStyle name="Normal" xfId="2"/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773/%5b003110%5d&#20811;&#23388;&#21202;&#33487;&#33258;&#27835;&#240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保基金预算封面"/>
      <sheetName val="编制单位封面"/>
      <sheetName val="预算目录"/>
      <sheetName val="预算总表"/>
      <sheetName val="企业养老收支表"/>
      <sheetName val="城乡居民基本养老保险"/>
      <sheetName val="机关事业养老收支表"/>
      <sheetName val="职工医疗收支表"/>
      <sheetName val="城乡居民基本医疗"/>
      <sheetName val="新型农村合作医疗"/>
      <sheetName val="城镇居民基本医疗"/>
      <sheetName val="工伤收支表"/>
      <sheetName val="失业收支表"/>
      <sheetName val="生育收支表"/>
      <sheetName val="基本养老基础资料表"/>
      <sheetName val="基本医疗基础资料表"/>
      <sheetName val="失业工伤生育基础资料表"/>
    </sheetNames>
    <sheetDataSet>
      <sheetData sheetId="0"/>
      <sheetData sheetId="1"/>
      <sheetData sheetId="2"/>
      <sheetData sheetId="3">
        <row r="13">
          <cell r="G13">
            <v>287765912.19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54"/>
  <sheetViews>
    <sheetView showGridLines="0" showZeros="0" workbookViewId="0">
      <selection activeCell="E25" sqref="E25"/>
    </sheetView>
  </sheetViews>
  <sheetFormatPr defaultColWidth="9.140625" defaultRowHeight="14.25" customHeight="1" x14ac:dyDescent="0.15"/>
  <cols>
    <col min="1" max="1" width="47.7109375" style="22" customWidth="1"/>
    <col min="2" max="2" width="33.7109375" style="22" customWidth="1"/>
    <col min="3" max="4" width="10.28515625" style="22" customWidth="1"/>
    <col min="5" max="5" width="17.5703125" style="22" bestFit="1" customWidth="1"/>
    <col min="6" max="31" width="10.28515625" style="22" customWidth="1"/>
    <col min="32" max="223" width="9" style="22" customWidth="1"/>
    <col min="224" max="250" width="10.28515625" style="22" customWidth="1"/>
    <col min="251" max="16384" width="9.140625" style="22"/>
  </cols>
  <sheetData>
    <row r="1" spans="1:250" ht="17.25" customHeight="1" x14ac:dyDescent="0.25">
      <c r="A1" s="21" t="s">
        <v>0</v>
      </c>
    </row>
    <row r="2" spans="1:250" ht="30" customHeight="1" x14ac:dyDescent="0.15">
      <c r="A2" s="57" t="s">
        <v>57</v>
      </c>
      <c r="B2" s="58"/>
      <c r="C2" s="23"/>
      <c r="D2" s="23"/>
      <c r="E2" s="39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</row>
    <row r="3" spans="1:250" ht="15.75" customHeight="1" x14ac:dyDescent="0.15">
      <c r="A3" s="59" t="s">
        <v>1</v>
      </c>
      <c r="B3" s="59"/>
      <c r="C3" s="23"/>
      <c r="D3" s="23"/>
      <c r="E3" s="3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</row>
    <row r="4" spans="1:250" ht="18.95" customHeight="1" x14ac:dyDescent="0.15">
      <c r="A4" s="24" t="s">
        <v>2</v>
      </c>
      <c r="B4" s="24" t="s">
        <v>56</v>
      </c>
      <c r="C4" s="23"/>
      <c r="D4" s="23"/>
      <c r="E4" s="4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</row>
    <row r="5" spans="1:250" s="28" customFormat="1" ht="18.95" customHeight="1" x14ac:dyDescent="0.15">
      <c r="A5" s="25" t="s">
        <v>3</v>
      </c>
      <c r="B5" s="38">
        <f>2230408459.48*0.0001</f>
        <v>223040.845948</v>
      </c>
      <c r="C5" s="27"/>
      <c r="D5" s="27"/>
      <c r="E5" s="40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</row>
    <row r="6" spans="1:250" s="28" customFormat="1" ht="18.95" customHeight="1" x14ac:dyDescent="0.15">
      <c r="A6" s="25" t="s">
        <v>4</v>
      </c>
      <c r="B6" s="26">
        <f>1501166085.67*0.0001</f>
        <v>150116.60856700002</v>
      </c>
      <c r="C6" s="27"/>
      <c r="D6" s="27"/>
      <c r="E6" s="40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</row>
    <row r="7" spans="1:250" s="28" customFormat="1" ht="18.95" customHeight="1" x14ac:dyDescent="0.15">
      <c r="A7" s="25" t="s">
        <v>5</v>
      </c>
      <c r="B7" s="26">
        <f>12708972.66*0.0001</f>
        <v>1270.8972660000002</v>
      </c>
      <c r="C7" s="27"/>
      <c r="D7" s="27"/>
      <c r="E7" s="40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</row>
    <row r="8" spans="1:250" s="28" customFormat="1" ht="18.95" customHeight="1" x14ac:dyDescent="0.15">
      <c r="A8" s="25" t="s">
        <v>6</v>
      </c>
      <c r="B8" s="26">
        <f>532204835*0.0001</f>
        <v>53220.483500000002</v>
      </c>
      <c r="C8" s="27"/>
      <c r="D8" s="27"/>
      <c r="E8" s="40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</row>
    <row r="9" spans="1:250" s="28" customFormat="1" ht="18.95" customHeight="1" x14ac:dyDescent="0.15">
      <c r="A9" s="29" t="s">
        <v>7</v>
      </c>
      <c r="B9" s="30">
        <f>358604395.52*0.0001</f>
        <v>35860.439551999996</v>
      </c>
      <c r="C9" s="27"/>
      <c r="D9" s="27"/>
      <c r="E9" s="41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</row>
    <row r="10" spans="1:250" s="28" customFormat="1" ht="18.95" customHeight="1" x14ac:dyDescent="0.15">
      <c r="A10" s="29" t="s">
        <v>4</v>
      </c>
      <c r="B10" s="30">
        <f>195516040.78*0.0001</f>
        <v>19551.604078</v>
      </c>
      <c r="C10" s="27"/>
      <c r="D10" s="27"/>
      <c r="E10" s="41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</row>
    <row r="11" spans="1:250" s="28" customFormat="1" ht="18.95" customHeight="1" x14ac:dyDescent="0.15">
      <c r="A11" s="29" t="s">
        <v>5</v>
      </c>
      <c r="B11" s="31">
        <f>3802223.71*0.0001</f>
        <v>380.22237100000001</v>
      </c>
      <c r="C11" s="27"/>
      <c r="D11" s="27"/>
      <c r="E11" s="42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</row>
    <row r="12" spans="1:250" s="28" customFormat="1" ht="18.95" customHeight="1" x14ac:dyDescent="0.15">
      <c r="A12" s="29" t="s">
        <v>6</v>
      </c>
      <c r="B12" s="32"/>
      <c r="C12" s="27"/>
      <c r="D12" s="27"/>
      <c r="E12" s="40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</row>
    <row r="13" spans="1:250" ht="18.95" customHeight="1" x14ac:dyDescent="0.15">
      <c r="A13" s="29" t="s">
        <v>8</v>
      </c>
      <c r="B13" s="33">
        <f>1087671416.09*0.0001</f>
        <v>108767.141609</v>
      </c>
      <c r="C13" s="60"/>
      <c r="D13" s="60"/>
      <c r="E13" s="4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</row>
    <row r="14" spans="1:250" ht="18.95" customHeight="1" x14ac:dyDescent="0.15">
      <c r="A14" s="29" t="s">
        <v>4</v>
      </c>
      <c r="B14" s="31">
        <f>829373916.09*0.0001</f>
        <v>82937.391609000013</v>
      </c>
      <c r="C14" s="60"/>
      <c r="D14" s="60"/>
      <c r="E14" s="4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</row>
    <row r="15" spans="1:250" ht="18.95" customHeight="1" x14ac:dyDescent="0.15">
      <c r="A15" s="29" t="s">
        <v>5</v>
      </c>
      <c r="B15" s="31">
        <f>171400*0.0001</f>
        <v>17.14</v>
      </c>
      <c r="C15" s="60"/>
      <c r="D15" s="60"/>
      <c r="E15" s="4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</row>
    <row r="16" spans="1:250" ht="18.95" customHeight="1" x14ac:dyDescent="0.15">
      <c r="A16" s="29" t="s">
        <v>9</v>
      </c>
      <c r="B16" s="31">
        <f>258126100*0.0001</f>
        <v>25812.61</v>
      </c>
      <c r="C16" s="23"/>
      <c r="D16" s="23"/>
      <c r="E16" s="4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</row>
    <row r="17" spans="1:250" ht="18.95" customHeight="1" x14ac:dyDescent="0.15">
      <c r="A17" s="29" t="s">
        <v>10</v>
      </c>
      <c r="B17" s="33">
        <f>78962577.27*0.0001</f>
        <v>7896.2577270000002</v>
      </c>
      <c r="C17" s="60"/>
      <c r="D17" s="60"/>
      <c r="E17" s="4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</row>
    <row r="18" spans="1:250" ht="18.95" customHeight="1" x14ac:dyDescent="0.15">
      <c r="A18" s="29" t="s">
        <v>4</v>
      </c>
      <c r="B18" s="31">
        <f>17377457.8*0.0001</f>
        <v>1737.7457800000002</v>
      </c>
      <c r="C18" s="60"/>
      <c r="D18" s="60"/>
      <c r="E18" s="4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</row>
    <row r="19" spans="1:250" ht="18.95" customHeight="1" x14ac:dyDescent="0.15">
      <c r="A19" s="29" t="s">
        <v>5</v>
      </c>
      <c r="B19" s="31">
        <f>958546.38*0.0001</f>
        <v>95.854638000000008</v>
      </c>
      <c r="C19" s="60"/>
      <c r="D19" s="60"/>
      <c r="E19" s="4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</row>
    <row r="20" spans="1:250" ht="18.95" customHeight="1" x14ac:dyDescent="0.15">
      <c r="A20" s="29" t="s">
        <v>9</v>
      </c>
      <c r="B20" s="31">
        <f>60619305*0.0001</f>
        <v>6061.9305000000004</v>
      </c>
      <c r="C20" s="60"/>
      <c r="D20" s="60"/>
      <c r="E20" s="4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</row>
    <row r="21" spans="1:250" ht="18.95" customHeight="1" x14ac:dyDescent="0.15">
      <c r="A21" s="29" t="s">
        <v>11</v>
      </c>
      <c r="B21" s="33">
        <f>313712806.97*0.0001</f>
        <v>31371.280697000006</v>
      </c>
      <c r="C21" s="60"/>
      <c r="D21" s="60"/>
      <c r="E21" s="4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</row>
    <row r="22" spans="1:250" ht="18.95" customHeight="1" x14ac:dyDescent="0.15">
      <c r="A22" s="29" t="s">
        <v>4</v>
      </c>
      <c r="B22" s="33">
        <f>310085884.27*0.0001</f>
        <v>31008.588426999999</v>
      </c>
      <c r="C22" s="60"/>
      <c r="D22" s="60"/>
      <c r="E22" s="4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</row>
    <row r="23" spans="1:250" ht="18.95" customHeight="1" x14ac:dyDescent="0.15">
      <c r="A23" s="29" t="s">
        <v>5</v>
      </c>
      <c r="B23" s="33">
        <f>3513339.22*0.0001</f>
        <v>351.33392200000003</v>
      </c>
      <c r="C23" s="60"/>
      <c r="D23" s="60"/>
      <c r="E23" s="4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</row>
    <row r="24" spans="1:250" ht="18.95" customHeight="1" x14ac:dyDescent="0.15">
      <c r="A24" s="29" t="s">
        <v>6</v>
      </c>
      <c r="B24" s="34"/>
      <c r="C24" s="23"/>
      <c r="D24" s="23"/>
      <c r="E24" s="44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</row>
    <row r="25" spans="1:250" ht="18.95" customHeight="1" x14ac:dyDescent="0.15">
      <c r="A25" s="35" t="s">
        <v>39</v>
      </c>
      <c r="B25" s="33">
        <f>305979363.72*0.0001</f>
        <v>30597.936372000004</v>
      </c>
      <c r="C25" s="23"/>
      <c r="D25" s="23"/>
      <c r="E25" s="4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</row>
    <row r="26" spans="1:250" ht="18.95" customHeight="1" x14ac:dyDescent="0.15">
      <c r="A26" s="29" t="s">
        <v>4</v>
      </c>
      <c r="B26" s="31">
        <f>90298260*0.0001</f>
        <v>9029.8260000000009</v>
      </c>
      <c r="C26" s="23"/>
      <c r="D26" s="23"/>
      <c r="E26" s="4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</row>
    <row r="27" spans="1:250" ht="18.95" customHeight="1" x14ac:dyDescent="0.15">
      <c r="A27" s="29" t="s">
        <v>5</v>
      </c>
      <c r="B27" s="31">
        <f>2221673.72*0.0001</f>
        <v>222.16737200000003</v>
      </c>
      <c r="C27" s="23"/>
      <c r="D27" s="23"/>
      <c r="E27" s="4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</row>
    <row r="28" spans="1:250" ht="18.95" customHeight="1" x14ac:dyDescent="0.15">
      <c r="A28" s="29" t="s">
        <v>6</v>
      </c>
      <c r="B28" s="31">
        <f>213459430*0.0001</f>
        <v>21345.942999999999</v>
      </c>
      <c r="C28" s="23"/>
      <c r="D28" s="23"/>
      <c r="E28" s="4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</row>
    <row r="29" spans="1:250" ht="18.95" customHeight="1" x14ac:dyDescent="0.15">
      <c r="A29" s="35" t="s">
        <v>40</v>
      </c>
      <c r="B29" s="33">
        <f>19115793.51*0.0001</f>
        <v>1911.5793510000003</v>
      </c>
      <c r="C29" s="23"/>
      <c r="D29" s="23"/>
      <c r="E29" s="4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</row>
    <row r="30" spans="1:250" ht="18.95" customHeight="1" x14ac:dyDescent="0.15">
      <c r="A30" s="29" t="s">
        <v>4</v>
      </c>
      <c r="B30" s="33">
        <f>18774713*0.0001</f>
        <v>1877.4713000000002</v>
      </c>
      <c r="C30" s="23"/>
      <c r="D30" s="23"/>
      <c r="E30" s="4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</row>
    <row r="31" spans="1:250" ht="18.95" customHeight="1" x14ac:dyDescent="0.15">
      <c r="A31" s="29" t="s">
        <v>5</v>
      </c>
      <c r="B31" s="31">
        <f>333711.96*0.0001</f>
        <v>33.371196000000005</v>
      </c>
      <c r="C31" s="23"/>
      <c r="D31" s="23"/>
      <c r="E31" s="4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</row>
    <row r="32" spans="1:250" ht="18.95" customHeight="1" x14ac:dyDescent="0.15">
      <c r="A32" s="29" t="s">
        <v>6</v>
      </c>
      <c r="B32" s="36"/>
      <c r="C32" s="23"/>
      <c r="D32" s="23"/>
      <c r="E32" s="4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</row>
    <row r="33" spans="1:250" ht="18.95" customHeight="1" x14ac:dyDescent="0.15">
      <c r="A33" s="35" t="s">
        <v>41</v>
      </c>
      <c r="B33" s="33">
        <f>55323486*0.0001</f>
        <v>5532.3486000000003</v>
      </c>
      <c r="C33" s="23"/>
      <c r="D33" s="23"/>
      <c r="E33" s="4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</row>
    <row r="34" spans="1:250" ht="18.95" customHeight="1" x14ac:dyDescent="0.15">
      <c r="A34" s="29" t="s">
        <v>4</v>
      </c>
      <c r="B34" s="31">
        <f>29028977*0.0001</f>
        <v>2902.8977</v>
      </c>
      <c r="C34" s="23"/>
      <c r="D34" s="23"/>
      <c r="E34" s="4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</row>
    <row r="35" spans="1:250" ht="18.95" customHeight="1" x14ac:dyDescent="0.15">
      <c r="A35" s="29" t="s">
        <v>5</v>
      </c>
      <c r="B35" s="31">
        <f>1380294*0.0001</f>
        <v>138.02940000000001</v>
      </c>
      <c r="C35" s="23"/>
      <c r="D35" s="23"/>
      <c r="E35" s="4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</row>
    <row r="36" spans="1:250" ht="18.95" customHeight="1" x14ac:dyDescent="0.15">
      <c r="A36" s="29" t="s">
        <v>6</v>
      </c>
      <c r="B36" s="34"/>
      <c r="C36" s="23"/>
      <c r="D36" s="23"/>
      <c r="E36" s="44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</row>
    <row r="37" spans="1:250" ht="18.95" customHeight="1" x14ac:dyDescent="0.15">
      <c r="A37" s="35" t="s">
        <v>42</v>
      </c>
      <c r="B37" s="33">
        <f>11038620.4*0.0001</f>
        <v>1103.86204</v>
      </c>
      <c r="C37" s="23"/>
      <c r="D37" s="23"/>
      <c r="E37" s="4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</row>
    <row r="38" spans="1:250" ht="18.95" customHeight="1" x14ac:dyDescent="0.15">
      <c r="A38" s="29" t="s">
        <v>4</v>
      </c>
      <c r="B38" s="31">
        <f>10710836.73*0.0001</f>
        <v>1071.0836730000001</v>
      </c>
      <c r="C38" s="23"/>
      <c r="D38" s="23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</row>
    <row r="39" spans="1:250" ht="18.95" customHeight="1" x14ac:dyDescent="0.15">
      <c r="A39" s="29" t="s">
        <v>5</v>
      </c>
      <c r="B39" s="31">
        <f>327783.67*0.0001</f>
        <v>32.778367000000003</v>
      </c>
      <c r="C39" s="23"/>
      <c r="D39" s="23"/>
      <c r="E39" s="4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</row>
    <row r="40" spans="1:250" ht="18.95" customHeight="1" x14ac:dyDescent="0.15">
      <c r="A40" s="29" t="s">
        <v>6</v>
      </c>
      <c r="B40" s="33"/>
      <c r="C40" s="23"/>
      <c r="D40" s="23"/>
      <c r="E40" s="4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</row>
    <row r="41" spans="1:250" ht="16.5" customHeight="1" x14ac:dyDescent="0.15">
      <c r="A41" s="23"/>
      <c r="B41" s="37"/>
      <c r="C41" s="23"/>
      <c r="D41" s="23"/>
      <c r="E41" s="39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</row>
    <row r="42" spans="1:250" ht="16.5" customHeight="1" x14ac:dyDescent="0.15">
      <c r="A42" s="23"/>
      <c r="B42" s="37"/>
      <c r="C42" s="23"/>
      <c r="D42" s="23"/>
      <c r="E42" s="39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</row>
    <row r="43" spans="1:250" ht="16.5" customHeight="1" x14ac:dyDescent="0.15">
      <c r="A43" s="23"/>
      <c r="B43" s="37"/>
      <c r="C43" s="23"/>
      <c r="D43" s="23"/>
      <c r="E43" s="39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</row>
    <row r="44" spans="1:250" ht="16.5" customHeight="1" x14ac:dyDescent="0.15">
      <c r="A44" s="23"/>
      <c r="B44" s="37"/>
      <c r="C44" s="23"/>
      <c r="D44" s="23"/>
      <c r="E44" s="39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</row>
    <row r="45" spans="1:250" ht="16.5" customHeight="1" x14ac:dyDescent="0.15">
      <c r="A45" s="23"/>
      <c r="B45" s="37"/>
      <c r="C45" s="23"/>
      <c r="D45" s="23"/>
      <c r="E45" s="39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</row>
    <row r="46" spans="1:250" ht="16.5" customHeight="1" x14ac:dyDescent="0.15">
      <c r="A46" s="23"/>
      <c r="B46" s="37"/>
      <c r="C46" s="23"/>
      <c r="D46" s="23"/>
      <c r="E46" s="39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</row>
    <row r="47" spans="1:250" ht="16.5" customHeight="1" x14ac:dyDescent="0.15">
      <c r="A47" s="23"/>
      <c r="B47" s="37"/>
      <c r="C47" s="23"/>
      <c r="D47" s="23"/>
      <c r="E47" s="39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</row>
    <row r="48" spans="1:250" ht="16.5" customHeight="1" x14ac:dyDescent="0.15">
      <c r="A48" s="23"/>
      <c r="B48" s="37"/>
      <c r="C48" s="23"/>
      <c r="D48" s="23"/>
      <c r="E48" s="39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</row>
    <row r="49" spans="1:250" ht="16.5" customHeight="1" x14ac:dyDescent="0.15">
      <c r="A49" s="23"/>
      <c r="B49" s="37"/>
      <c r="C49" s="23"/>
      <c r="D49" s="23"/>
      <c r="E49" s="39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</row>
    <row r="50" spans="1:250" ht="16.5" customHeight="1" x14ac:dyDescent="0.15">
      <c r="A50" s="23"/>
      <c r="B50" s="37"/>
      <c r="C50" s="23"/>
      <c r="D50" s="23"/>
      <c r="E50" s="39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</row>
    <row r="51" spans="1:250" ht="16.5" customHeight="1" x14ac:dyDescent="0.15">
      <c r="A51" s="23"/>
      <c r="B51" s="37"/>
      <c r="C51" s="23"/>
      <c r="D51" s="23"/>
      <c r="E51" s="39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</row>
    <row r="52" spans="1:250" ht="16.5" customHeight="1" x14ac:dyDescent="0.15">
      <c r="A52" s="23"/>
      <c r="B52" s="37"/>
      <c r="C52" s="23"/>
      <c r="D52" s="23"/>
      <c r="E52" s="39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</row>
    <row r="53" spans="1:250" ht="16.5" customHeight="1" x14ac:dyDescent="0.15">
      <c r="A53" s="23"/>
      <c r="B53" s="37"/>
      <c r="C53" s="23"/>
      <c r="D53" s="23"/>
      <c r="E53" s="39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</row>
    <row r="54" spans="1:250" ht="16.5" customHeight="1" x14ac:dyDescent="0.15">
      <c r="A54" s="23"/>
      <c r="B54" s="37"/>
      <c r="C54" s="23"/>
      <c r="D54" s="23"/>
      <c r="E54" s="39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</row>
  </sheetData>
  <mergeCells count="5">
    <mergeCell ref="A2:B2"/>
    <mergeCell ref="A3:B3"/>
    <mergeCell ref="C13:D15"/>
    <mergeCell ref="C21:D23"/>
    <mergeCell ref="C17:D20"/>
  </mergeCells>
  <phoneticPr fontId="14" type="noConversion"/>
  <printOptions horizontalCentered="1"/>
  <pageMargins left="0.35416666666666702" right="0.27500000000000002" top="0.35416666666666702" bottom="0.43263888888888902" header="0.35416666666666702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6"/>
  <sheetViews>
    <sheetView showZeros="0" tabSelected="1" topLeftCell="A13" workbookViewId="0">
      <selection activeCell="B6" sqref="B6"/>
    </sheetView>
  </sheetViews>
  <sheetFormatPr defaultColWidth="9.140625" defaultRowHeight="14.25" customHeight="1" x14ac:dyDescent="0.15"/>
  <cols>
    <col min="1" max="1" width="45.5703125" style="2" customWidth="1"/>
    <col min="2" max="2" width="40.42578125" style="2" customWidth="1"/>
    <col min="3" max="3" width="18.85546875" style="2" customWidth="1"/>
    <col min="4" max="4" width="30.140625" style="2" customWidth="1"/>
    <col min="5" max="32" width="10.28515625" style="2" customWidth="1"/>
    <col min="33" max="224" width="9" style="2" customWidth="1"/>
    <col min="225" max="253" width="10.28515625" style="2" customWidth="1"/>
    <col min="254" max="16384" width="9.140625" style="2"/>
  </cols>
  <sheetData>
    <row r="1" spans="1:253" ht="24.75" customHeight="1" x14ac:dyDescent="0.25">
      <c r="A1" s="3" t="s">
        <v>0</v>
      </c>
      <c r="B1" s="1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spans="1:253" ht="27" customHeight="1" x14ac:dyDescent="0.15">
      <c r="A2" s="61" t="s">
        <v>55</v>
      </c>
      <c r="B2" s="6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ht="21" customHeight="1" x14ac:dyDescent="0.15">
      <c r="B3" s="16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ht="30.6" customHeight="1" x14ac:dyDescent="0.15">
      <c r="A4" s="6" t="s">
        <v>12</v>
      </c>
      <c r="B4" s="47" t="s">
        <v>56</v>
      </c>
      <c r="C4" s="4"/>
      <c r="D4" s="5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s="1" customFormat="1" ht="30.6" customHeight="1" x14ac:dyDescent="0.15">
      <c r="A5" s="17" t="s">
        <v>13</v>
      </c>
      <c r="B5" s="8">
        <f>2181704926.92*0.0001</f>
        <v>218170.49269200003</v>
      </c>
      <c r="C5" s="55"/>
      <c r="D5" s="4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</row>
    <row r="6" spans="1:253" s="1" customFormat="1" ht="30.6" customHeight="1" x14ac:dyDescent="0.15">
      <c r="A6" s="17" t="s">
        <v>14</v>
      </c>
      <c r="B6" s="18">
        <f>2133960251.89*0.0001</f>
        <v>213396.02518900001</v>
      </c>
      <c r="C6" s="55"/>
      <c r="D6" s="4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</row>
    <row r="7" spans="1:253" ht="30.6" customHeight="1" x14ac:dyDescent="0.15">
      <c r="A7" s="10" t="s">
        <v>15</v>
      </c>
      <c r="B7" s="12">
        <f>452245133.54*0.0001</f>
        <v>45224.513354000002</v>
      </c>
      <c r="C7" s="4"/>
      <c r="D7" s="5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ht="30.6" customHeight="1" x14ac:dyDescent="0.15">
      <c r="A8" s="10" t="s">
        <v>16</v>
      </c>
      <c r="B8" s="12">
        <f>446776411*0.0001</f>
        <v>44677.641100000001</v>
      </c>
      <c r="C8" s="4"/>
      <c r="D8" s="5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ht="30.6" customHeight="1" x14ac:dyDescent="0.15">
      <c r="A9" s="10" t="s">
        <v>17</v>
      </c>
      <c r="B9" s="19">
        <f>1080860653.56*0.0001</f>
        <v>108086.06535600001</v>
      </c>
      <c r="C9" s="4"/>
      <c r="D9" s="51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ht="30.6" customHeight="1" x14ac:dyDescent="0.15">
      <c r="A10" s="10" t="s">
        <v>16</v>
      </c>
      <c r="B10" s="19">
        <f>1080860653.56*0.0001</f>
        <v>108086.06535600001</v>
      </c>
      <c r="C10" s="4"/>
      <c r="D10" s="51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ht="30.6" customHeight="1" x14ac:dyDescent="0.15">
      <c r="A11" s="10" t="s">
        <v>18</v>
      </c>
      <c r="B11" s="19">
        <f>53473887.23*0.0001</f>
        <v>5347.388723</v>
      </c>
      <c r="C11" s="4"/>
      <c r="D11" s="5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ht="30.6" customHeight="1" x14ac:dyDescent="0.15">
      <c r="A12" s="10" t="s">
        <v>19</v>
      </c>
      <c r="B12" s="12">
        <f>53472153.42*0.0001</f>
        <v>5347.2153420000004</v>
      </c>
      <c r="C12" s="4"/>
      <c r="D12" s="5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ht="30.6" customHeight="1" x14ac:dyDescent="0.15">
      <c r="A13" s="10" t="s">
        <v>20</v>
      </c>
      <c r="B13" s="12">
        <f>227232197.68*0.0001</f>
        <v>22723.219768000003</v>
      </c>
      <c r="C13" s="4"/>
      <c r="D13" s="5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ht="30.6" customHeight="1" x14ac:dyDescent="0.15">
      <c r="A14" s="10" t="s">
        <v>21</v>
      </c>
      <c r="B14" s="12">
        <f>227216897.68*0.0001</f>
        <v>22721.689768</v>
      </c>
      <c r="C14" s="4"/>
      <c r="D14" s="5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ht="30.6" customHeight="1" x14ac:dyDescent="0.15">
      <c r="A15" s="10" t="s">
        <v>46</v>
      </c>
      <c r="B15" s="19">
        <f>[1]预算总表!$G$13</f>
        <v>287765912.19</v>
      </c>
      <c r="C15" s="46"/>
      <c r="D15" s="5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ht="30.6" customHeight="1" x14ac:dyDescent="0.15">
      <c r="A16" s="10" t="s">
        <v>22</v>
      </c>
      <c r="B16" s="12">
        <f>275951417.51*0.0001</f>
        <v>27595.141750999999</v>
      </c>
      <c r="C16" s="4"/>
      <c r="D16" s="50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ht="30.6" customHeight="1" x14ac:dyDescent="0.15">
      <c r="A17" s="10" t="s">
        <v>43</v>
      </c>
      <c r="B17" s="12">
        <f>15645650.29*0.0001</f>
        <v>1564.5650290000001</v>
      </c>
      <c r="C17" s="4"/>
      <c r="D17" s="5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ht="30.6" customHeight="1" x14ac:dyDescent="0.15">
      <c r="A18" s="10" t="s">
        <v>23</v>
      </c>
      <c r="B18" s="12">
        <f>15635450.29*0.0001</f>
        <v>1563.5450289999999</v>
      </c>
      <c r="C18" s="4"/>
      <c r="D18" s="5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ht="30.6" customHeight="1" x14ac:dyDescent="0.15">
      <c r="A19" s="10" t="s">
        <v>44</v>
      </c>
      <c r="B19" s="12">
        <f>56264555*0.0001</f>
        <v>5626.4555</v>
      </c>
      <c r="C19" s="4"/>
      <c r="D19" s="52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ht="28.5" customHeight="1" x14ac:dyDescent="0.15">
      <c r="A20" s="10" t="s">
        <v>24</v>
      </c>
      <c r="B20" s="12">
        <v>2583.0331000000001</v>
      </c>
      <c r="C20" s="4"/>
      <c r="D20" s="50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ht="28.5" customHeight="1" x14ac:dyDescent="0.15">
      <c r="A21" s="10" t="s">
        <v>45</v>
      </c>
      <c r="B21" s="12">
        <f>8216937.43*0.0001</f>
        <v>821.69374300000004</v>
      </c>
      <c r="C21" s="4"/>
      <c r="D21" s="5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ht="28.5" customHeight="1" x14ac:dyDescent="0.15">
      <c r="A22" s="10" t="s">
        <v>25</v>
      </c>
      <c r="B22" s="19">
        <f>6493907.8*0.0001</f>
        <v>649.39078000000006</v>
      </c>
      <c r="C22" s="4"/>
      <c r="D22" s="51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ht="28.5" customHeight="1" x14ac:dyDescent="0.15">
      <c r="A23" s="10" t="s">
        <v>26</v>
      </c>
      <c r="B23" s="19">
        <f>1723029.63*0.0001</f>
        <v>172.30296300000001</v>
      </c>
      <c r="C23" s="4"/>
      <c r="D23" s="51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ht="16.5" customHeight="1" x14ac:dyDescent="0.15">
      <c r="A24" s="4"/>
      <c r="B24" s="20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ht="16.5" customHeight="1" x14ac:dyDescent="0.15">
      <c r="A25" s="4"/>
      <c r="B25" s="20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ht="16.5" customHeight="1" x14ac:dyDescent="0.15">
      <c r="A26" s="4"/>
      <c r="B26" s="2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ht="16.5" customHeight="1" x14ac:dyDescent="0.15">
      <c r="A27" s="4"/>
      <c r="B27" s="20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ht="16.5" customHeight="1" x14ac:dyDescent="0.15">
      <c r="A28" s="4"/>
      <c r="B28" s="2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ht="16.5" customHeight="1" x14ac:dyDescent="0.15">
      <c r="A29" s="4"/>
      <c r="B29" s="2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ht="16.5" customHeight="1" x14ac:dyDescent="0.15">
      <c r="A30" s="4"/>
      <c r="B30" s="20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ht="16.5" customHeight="1" x14ac:dyDescent="0.15">
      <c r="A31" s="4"/>
      <c r="B31" s="20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ht="16.5" customHeight="1" x14ac:dyDescent="0.15">
      <c r="A32" s="4"/>
      <c r="B32" s="2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ht="16.5" customHeight="1" x14ac:dyDescent="0.15">
      <c r="A33" s="4"/>
      <c r="B33" s="20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ht="16.5" customHeight="1" x14ac:dyDescent="0.15">
      <c r="A34" s="4"/>
      <c r="B34" s="20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ht="16.5" customHeight="1" x14ac:dyDescent="0.15">
      <c r="A35" s="4"/>
      <c r="B35" s="20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ht="14.25" customHeight="1" x14ac:dyDescent="0.15">
      <c r="A36" s="4"/>
      <c r="B36" s="20"/>
    </row>
  </sheetData>
  <mergeCells count="1">
    <mergeCell ref="A2:B2"/>
  </mergeCells>
  <phoneticPr fontId="14" type="noConversion"/>
  <printOptions horizontalCentered="1"/>
  <pageMargins left="0.43263888888888902" right="0.31388888888888899" top="0.98402777777777795" bottom="0.47152777777777799" header="0.51180555555555596" footer="0.235416666666667"/>
  <pageSetup paperSize="9" firstPageNumber="13" orientation="portrait" useFirstPageNumber="1" errors="blank" r:id="rId1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41"/>
  <sheetViews>
    <sheetView showGridLines="0" showZeros="0" workbookViewId="0">
      <selection activeCell="B18" sqref="B18"/>
    </sheetView>
  </sheetViews>
  <sheetFormatPr defaultColWidth="9.140625" defaultRowHeight="14.25" customHeight="1" x14ac:dyDescent="0.15"/>
  <cols>
    <col min="1" max="1" width="51.5703125" style="2" customWidth="1"/>
    <col min="2" max="2" width="46" style="2" customWidth="1"/>
    <col min="3" max="4" width="10.28515625" style="2" customWidth="1"/>
    <col min="5" max="5" width="21.85546875" style="2" bestFit="1" customWidth="1"/>
    <col min="6" max="32" width="10.28515625" style="2" customWidth="1"/>
    <col min="33" max="224" width="9" style="2" customWidth="1"/>
    <col min="225" max="231" width="10.28515625" style="2" customWidth="1"/>
    <col min="232" max="16384" width="9.140625" style="2"/>
  </cols>
  <sheetData>
    <row r="1" spans="1:231" ht="27" customHeight="1" x14ac:dyDescent="0.25">
      <c r="A1" s="3" t="s">
        <v>0</v>
      </c>
    </row>
    <row r="2" spans="1:231" ht="36.75" customHeight="1" x14ac:dyDescent="0.15">
      <c r="A2" s="63" t="s">
        <v>53</v>
      </c>
      <c r="B2" s="6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</row>
    <row r="3" spans="1:231" ht="21.2" customHeight="1" x14ac:dyDescent="0.15">
      <c r="B3" s="5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spans="1:231" ht="38.25" customHeight="1" x14ac:dyDescent="0.15">
      <c r="A4" s="6" t="s">
        <v>12</v>
      </c>
      <c r="B4" s="47" t="s">
        <v>54</v>
      </c>
      <c r="C4" s="4"/>
      <c r="D4" s="4"/>
      <c r="E4" s="4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</row>
    <row r="5" spans="1:231" s="1" customFormat="1" ht="31.9" customHeight="1" x14ac:dyDescent="0.15">
      <c r="A5" s="7" t="s">
        <v>27</v>
      </c>
      <c r="B5" s="8">
        <f>48703532.56*0.0001</f>
        <v>4870.3532560000003</v>
      </c>
      <c r="C5" s="9"/>
      <c r="D5" s="9"/>
      <c r="E5" s="4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</row>
    <row r="6" spans="1:231" ht="31.9" customHeight="1" x14ac:dyDescent="0.15">
      <c r="A6" s="10" t="s">
        <v>28</v>
      </c>
      <c r="B6" s="11">
        <f>-93640738.02*0.0001</f>
        <v>-9364.0738020000008</v>
      </c>
      <c r="C6" s="4"/>
      <c r="D6" s="4"/>
      <c r="E6" s="5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</row>
    <row r="7" spans="1:231" ht="31.9" customHeight="1" x14ac:dyDescent="0.15">
      <c r="A7" s="10" t="s">
        <v>29</v>
      </c>
      <c r="B7" s="11">
        <f>6810762.53*0.0001</f>
        <v>681.07625300000007</v>
      </c>
      <c r="C7" s="4"/>
      <c r="D7" s="4"/>
      <c r="E7" s="5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</row>
    <row r="8" spans="1:231" ht="31.9" customHeight="1" x14ac:dyDescent="0.15">
      <c r="A8" s="10" t="s">
        <v>30</v>
      </c>
      <c r="B8" s="11">
        <f>25488690.04*0.0001</f>
        <v>2548.8690040000001</v>
      </c>
      <c r="C8" s="4"/>
      <c r="D8" s="4"/>
      <c r="E8" s="5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</row>
    <row r="9" spans="1:231" ht="31.9" customHeight="1" x14ac:dyDescent="0.15">
      <c r="A9" s="10" t="s">
        <v>31</v>
      </c>
      <c r="B9" s="11">
        <f>86480609.29*0.0001</f>
        <v>8648.0609290000011</v>
      </c>
      <c r="C9" s="4"/>
      <c r="D9" s="4"/>
      <c r="E9" s="5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</row>
    <row r="10" spans="1:231" ht="31.9" customHeight="1" x14ac:dyDescent="0.15">
      <c r="A10" s="10" t="s">
        <v>50</v>
      </c>
      <c r="B10" s="11">
        <f>18213451.53*0.0001</f>
        <v>1821.3451530000002</v>
      </c>
      <c r="C10" s="4"/>
      <c r="D10" s="4"/>
      <c r="E10" s="5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</row>
    <row r="11" spans="1:231" ht="31.9" customHeight="1" x14ac:dyDescent="0.15">
      <c r="A11" s="10" t="s">
        <v>47</v>
      </c>
      <c r="B11" s="11">
        <f>-941069*0.0001</f>
        <v>-94.10690000000001</v>
      </c>
      <c r="C11" s="4"/>
      <c r="D11" s="4"/>
      <c r="E11" s="5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</row>
    <row r="12" spans="1:231" ht="31.9" customHeight="1" x14ac:dyDescent="0.15">
      <c r="A12" s="10" t="s">
        <v>48</v>
      </c>
      <c r="B12" s="11">
        <f>3470143.22*0.0001</f>
        <v>347.01432200000005</v>
      </c>
      <c r="C12" s="4"/>
      <c r="D12" s="4"/>
      <c r="E12" s="5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</row>
    <row r="13" spans="1:231" ht="31.9" customHeight="1" x14ac:dyDescent="0.15">
      <c r="A13" s="10" t="s">
        <v>49</v>
      </c>
      <c r="B13" s="11">
        <f>2821682.97*0.0001</f>
        <v>282.16829700000005</v>
      </c>
      <c r="C13" s="4"/>
      <c r="D13" s="4"/>
      <c r="E13" s="5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</row>
    <row r="14" spans="1:231" s="1" customFormat="1" ht="31.9" customHeight="1" x14ac:dyDescent="0.15">
      <c r="A14" s="7" t="s">
        <v>32</v>
      </c>
      <c r="B14" s="8">
        <f>1013111867.74*0.0001</f>
        <v>101311.186774</v>
      </c>
      <c r="C14" s="9"/>
      <c r="D14" s="9"/>
      <c r="E14" s="4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</row>
    <row r="15" spans="1:231" ht="31.9" customHeight="1" x14ac:dyDescent="0.15">
      <c r="A15" s="10" t="s">
        <v>33</v>
      </c>
      <c r="B15" s="12">
        <f>114353693.71*0.0001</f>
        <v>11435.369371000001</v>
      </c>
      <c r="C15" s="4"/>
      <c r="D15" s="4"/>
      <c r="E15" s="5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</row>
    <row r="16" spans="1:231" ht="31.9" customHeight="1" x14ac:dyDescent="0.15">
      <c r="A16" s="10" t="s">
        <v>34</v>
      </c>
      <c r="B16" s="12">
        <f>7024516.98*0.0001</f>
        <v>702.45169800000008</v>
      </c>
      <c r="C16" s="4"/>
      <c r="D16" s="4"/>
      <c r="E16" s="5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</row>
    <row r="17" spans="1:231" ht="31.9" customHeight="1" x14ac:dyDescent="0.15">
      <c r="A17" s="10" t="s">
        <v>35</v>
      </c>
      <c r="B17" s="12">
        <f>195574445.76*0.0001</f>
        <v>19557.444576000002</v>
      </c>
      <c r="C17" s="4"/>
      <c r="D17" s="4"/>
      <c r="E17" s="5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</row>
    <row r="18" spans="1:231" ht="31.9" customHeight="1" x14ac:dyDescent="0.15">
      <c r="A18" s="10" t="s">
        <v>36</v>
      </c>
      <c r="B18" s="13">
        <f>393782105.93*0.0001</f>
        <v>39378.210593000003</v>
      </c>
      <c r="C18" s="4"/>
      <c r="D18" s="4"/>
      <c r="E18" s="5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</row>
    <row r="19" spans="1:231" ht="31.9" customHeight="1" x14ac:dyDescent="0.15">
      <c r="A19" s="10" t="s">
        <v>52</v>
      </c>
      <c r="B19" s="12">
        <f>123365280.35*0.0001</f>
        <v>12336.528034999999</v>
      </c>
      <c r="C19" s="4"/>
      <c r="D19" s="4"/>
      <c r="E19" s="5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</row>
    <row r="20" spans="1:231" ht="31.9" customHeight="1" x14ac:dyDescent="0.15">
      <c r="A20" s="10" t="s">
        <v>51</v>
      </c>
      <c r="B20" s="13">
        <f>110625451.43*0.0001</f>
        <v>11062.545143000001</v>
      </c>
      <c r="C20" s="4"/>
      <c r="D20" s="4"/>
      <c r="E20" s="5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</row>
    <row r="21" spans="1:231" ht="31.9" customHeight="1" x14ac:dyDescent="0.15">
      <c r="A21" s="10" t="s">
        <v>37</v>
      </c>
      <c r="B21" s="13">
        <f>34868156.1*0.0001</f>
        <v>3486.8156100000001</v>
      </c>
      <c r="C21" s="4"/>
      <c r="D21" s="4"/>
      <c r="E21" s="5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</row>
    <row r="22" spans="1:231" ht="31.9" customHeight="1" x14ac:dyDescent="0.15">
      <c r="A22" s="10" t="s">
        <v>38</v>
      </c>
      <c r="B22" s="13">
        <f>33518217.48*0.0001</f>
        <v>3351.8217480000003</v>
      </c>
      <c r="C22" s="4"/>
      <c r="D22" s="4"/>
      <c r="E22" s="5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</row>
    <row r="23" spans="1:231" ht="16.5" customHeight="1" x14ac:dyDescent="0.15">
      <c r="A23" s="4"/>
      <c r="B23" s="1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</row>
    <row r="24" spans="1:231" ht="16.5" customHeight="1" x14ac:dyDescent="0.15">
      <c r="A24" s="4"/>
      <c r="B24" s="1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</row>
    <row r="25" spans="1:231" ht="16.5" customHeight="1" x14ac:dyDescent="0.15">
      <c r="A25" s="4"/>
      <c r="B25" s="1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</row>
    <row r="26" spans="1:231" ht="16.5" customHeight="1" x14ac:dyDescent="0.15">
      <c r="A26" s="4"/>
      <c r="B26" s="1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</row>
    <row r="27" spans="1:231" ht="16.5" customHeight="1" x14ac:dyDescent="0.15">
      <c r="A27" s="4"/>
      <c r="B27" s="1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</row>
    <row r="28" spans="1:231" ht="16.5" customHeight="1" x14ac:dyDescent="0.15">
      <c r="A28" s="4"/>
      <c r="B28" s="1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</row>
    <row r="29" spans="1:231" ht="16.5" customHeight="1" x14ac:dyDescent="0.15">
      <c r="A29" s="4"/>
      <c r="B29" s="1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</row>
    <row r="30" spans="1:231" ht="16.5" customHeight="1" x14ac:dyDescent="0.15">
      <c r="A30" s="4"/>
      <c r="B30" s="1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</row>
    <row r="31" spans="1:231" ht="16.5" customHeight="1" x14ac:dyDescent="0.15">
      <c r="A31" s="4"/>
      <c r="B31" s="1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</row>
    <row r="32" spans="1:231" ht="16.5" customHeight="1" x14ac:dyDescent="0.15">
      <c r="A32" s="4"/>
      <c r="B32" s="1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</row>
    <row r="33" spans="1:231" ht="16.5" customHeight="1" x14ac:dyDescent="0.15">
      <c r="A33" s="4"/>
      <c r="B33" s="1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</row>
    <row r="34" spans="1:231" ht="16.5" customHeight="1" x14ac:dyDescent="0.15">
      <c r="A34" s="4"/>
      <c r="B34" s="1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</row>
    <row r="35" spans="1:231" ht="16.5" customHeight="1" x14ac:dyDescent="0.15">
      <c r="A35" s="4"/>
      <c r="B35" s="1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</row>
    <row r="36" spans="1:231" ht="16.5" customHeight="1" x14ac:dyDescent="0.15">
      <c r="A36" s="4"/>
      <c r="B36" s="1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</row>
    <row r="37" spans="1:231" ht="16.5" customHeight="1" x14ac:dyDescent="0.15">
      <c r="A37" s="4"/>
      <c r="B37" s="1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</row>
    <row r="38" spans="1:231" ht="16.5" customHeight="1" x14ac:dyDescent="0.15">
      <c r="A38" s="4"/>
      <c r="B38" s="1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</row>
    <row r="39" spans="1:231" ht="16.5" customHeight="1" x14ac:dyDescent="0.15">
      <c r="A39" s="4"/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</row>
    <row r="40" spans="1:231" ht="16.5" customHeight="1" x14ac:dyDescent="0.15">
      <c r="A40" s="4"/>
      <c r="B40" s="1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</row>
    <row r="41" spans="1:231" ht="16.5" customHeight="1" x14ac:dyDescent="0.15">
      <c r="A41" s="4"/>
      <c r="B41" s="1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</row>
  </sheetData>
  <mergeCells count="1">
    <mergeCell ref="A2:B2"/>
  </mergeCells>
  <phoneticPr fontId="14" type="noConversion"/>
  <printOptions horizontalCentered="1"/>
  <pageMargins left="0.43263888888888902" right="0.31388888888888899" top="0.98402777777777795" bottom="0.55000000000000004" header="0.51180555555555596" footer="0.27500000000000002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收入预算</vt:lpstr>
      <vt:lpstr>支出预算</vt:lpstr>
      <vt:lpstr>结余预算</vt:lpstr>
      <vt:lpstr>结余预算!Print_Area</vt:lpstr>
      <vt:lpstr>收入预算!Print_Area</vt:lpstr>
      <vt:lpstr>支出预算!Print_Area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2019-07-15T03:19:00Z</cp:lastPrinted>
  <dcterms:created xsi:type="dcterms:W3CDTF">2018-12-12T12:52:00Z</dcterms:created>
  <dcterms:modified xsi:type="dcterms:W3CDTF">2021-12-02T08:33:05Z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</Properties>
</file>