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提供给预算科 2015 2017社保基金预算\2016年全州及州本级社保基金预算公开表\"/>
    </mc:Choice>
  </mc:AlternateContent>
  <bookViews>
    <workbookView xWindow="0" yWindow="0" windowWidth="20400" windowHeight="8370"/>
  </bookViews>
  <sheets>
    <sheet name="收入预算" sheetId="1" r:id="rId1"/>
    <sheet name="支出预算" sheetId="2" r:id="rId2"/>
    <sheet name="结余预算" sheetId="3" r:id="rId3"/>
  </sheets>
  <definedNames>
    <definedName name="_xlnm.Print_Area" localSheetId="2">结余预算!$A$1:$B$22</definedName>
    <definedName name="_xlnm.Print_Area" localSheetId="0">收入预算!$A$1:$B$40</definedName>
    <definedName name="_xlnm.Print_Area" localSheetId="1">支出预算!$A$1:$B$23</definedName>
  </definedNames>
  <calcPr calcId="162913"/>
</workbook>
</file>

<file path=xl/calcChain.xml><?xml version="1.0" encoding="utf-8"?>
<calcChain xmlns="http://schemas.openxmlformats.org/spreadsheetml/2006/main">
  <c r="B22" i="3" l="1"/>
  <c r="B21" i="3"/>
  <c r="B20" i="3"/>
  <c r="B19" i="3"/>
  <c r="B18" i="3"/>
  <c r="B15" i="3"/>
  <c r="B14" i="3"/>
  <c r="B13" i="3"/>
  <c r="B12" i="3"/>
  <c r="B11" i="3"/>
  <c r="B10" i="3"/>
  <c r="B9" i="3"/>
  <c r="B6" i="3"/>
  <c r="B5" i="3"/>
  <c r="B5" i="2"/>
  <c r="B23" i="2"/>
  <c r="B22" i="2"/>
  <c r="B21" i="2"/>
  <c r="B20" i="2"/>
  <c r="B19" i="2"/>
  <c r="B18" i="2"/>
  <c r="B17" i="2"/>
  <c r="B16" i="2"/>
  <c r="B15" i="2"/>
  <c r="B14" i="2"/>
  <c r="B13" i="2"/>
  <c r="B10" i="2"/>
  <c r="B9" i="2"/>
  <c r="B8" i="2"/>
  <c r="B7" i="2"/>
  <c r="B6" i="2"/>
  <c r="B5" i="1"/>
  <c r="B39" i="1"/>
  <c r="B38" i="1"/>
  <c r="B37" i="1"/>
  <c r="B35" i="1"/>
  <c r="B34" i="1"/>
  <c r="B33" i="1"/>
  <c r="B31" i="1"/>
  <c r="B30" i="1"/>
  <c r="B29" i="1"/>
  <c r="B28" i="1"/>
  <c r="B27" i="1"/>
  <c r="B26" i="1"/>
  <c r="B25" i="1"/>
  <c r="B23" i="1"/>
  <c r="B22" i="1"/>
  <c r="B21" i="1"/>
  <c r="B16" i="1"/>
  <c r="B15" i="1"/>
  <c r="B14" i="1"/>
  <c r="B13" i="1"/>
  <c r="B11" i="1"/>
  <c r="B10" i="1"/>
  <c r="B9" i="1"/>
  <c r="B8" i="1"/>
  <c r="B7" i="1"/>
  <c r="B6" i="1"/>
  <c r="C36" i="1" l="1"/>
  <c r="C37" i="1"/>
  <c r="C38" i="1"/>
  <c r="C39" i="1"/>
  <c r="C40" i="1"/>
</calcChain>
</file>

<file path=xl/sharedStrings.xml><?xml version="1.0" encoding="utf-8"?>
<sst xmlns="http://schemas.openxmlformats.org/spreadsheetml/2006/main" count="88" uniqueCount="57">
  <si>
    <t>附件：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</si>
  <si>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</si>
  <si>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</si>
  <si>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克州本级社会保险基金收入合计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</si>
  <si>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</si>
  <si>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</si>
  <si>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</si>
  <si>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一、企业职工基本养老保险基金收入</t>
  </si>
  <si>
    <t>二、机关事业基本养老保险基金收入</t>
  </si>
  <si>
    <t>三、城乡居民基本养老保险基金收入</t>
  </si>
  <si>
    <t>四、城镇职工基本医疗保险基金收入</t>
  </si>
  <si>
    <t>六、工伤保险基金收入</t>
  </si>
  <si>
    <t>七、失业保险基金收入</t>
  </si>
  <si>
    <t>八、生育保险基金收入</t>
  </si>
  <si>
    <t>项　目</t>
  </si>
  <si>
    <t>克州本级社会保险基金支出合计</t>
  </si>
  <si>
    <t>　　其中：社会保险待遇支出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</si>
  <si>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</si>
  <si>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</si>
  <si>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</si>
  <si>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</si>
  <si>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</si>
  <si>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>四、城镇职工基本医疗保险基金支出</t>
  </si>
  <si>
    <t>　　其中：基本医疗保险待遇支出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</si>
  <si>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</si>
  <si>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</si>
  <si>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</si>
  <si>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</si>
  <si>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</si>
  <si>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</si>
  <si>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</si>
  <si>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</si>
  <si>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克州本级社会保险基金本年收支结余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</si>
  <si>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</si>
  <si>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</si>
  <si>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</si>
  <si>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</si>
  <si>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六、失业保险基金本年收支结余</t>
  </si>
  <si>
    <t>七、工伤保险基金本年收支结余</t>
  </si>
  <si>
    <t>八、生育保险基金本年收支结余</t>
  </si>
  <si>
    <t>克州本级社会保险基金年末累计结余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</si>
  <si>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</si>
  <si>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</si>
  <si>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</si>
  <si>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</si>
  <si>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六、失业保险基金年末累计结余</t>
  </si>
  <si>
    <t>七、工伤保险基金年末累计结余</t>
  </si>
  <si>
    <t>八、生育保险基金年末累计结余</t>
  </si>
  <si>
    <t>五、居民基本医疗保险基金收入</t>
    <phoneticPr fontId="13" type="noConversion"/>
  </si>
  <si>
    <t>五、居民基本医疗保险基金支出</t>
    <phoneticPr fontId="13" type="noConversion"/>
  </si>
  <si>
    <t>五、居民基本医疗保险基金本年收支结余</t>
    <phoneticPr fontId="13" type="noConversion"/>
  </si>
  <si>
    <t>五、居民基本医疗保险基金年末累计结余</t>
    <phoneticPr fontId="13" type="noConversion"/>
  </si>
  <si>
    <t>2016年克州本级社会保险基金预算结余表</t>
  </si>
  <si>
    <t>2016年年末结余预算数</t>
  </si>
  <si>
    <t>2016年克州本级社会保险基金预算支出表</t>
  </si>
  <si>
    <t>2016年预算数</t>
  </si>
  <si>
    <t>2016年克州本级社会保险基金预算收入表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</si>
</sst>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#,##0_ ;[Red]\-#,##0\ "/>
  </numFmts>
  <fonts count="17" x14ac:knownFonts="1"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b/>
      <sz val="21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36">
    <xf numFmtId="0" fontId="0" fillId="0" borderId="0" xfId="0" applyAlignment="1"/>
    <xf numFmtId="0" fontId="0" fillId="2" borderId="0" xfId="0" applyFill="1" applyAlignment="1"/>
    <xf numFmtId="0" fontId="1" fillId="2" borderId="0" xfId="0" applyFont="1" applyFill="1" applyAlignment="1"/>
    <xf numFmtId="0" fontId="0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4" fillId="2" borderId="1" xfId="1" applyNumberFormat="1" applyFont="1" applyFill="1" applyBorder="1" applyAlignment="1" applyProtection="1">
      <alignment horizontal="right" vertical="center"/>
    </xf>
    <xf numFmtId="176" fontId="7" fillId="0" borderId="1" xfId="0" applyNumberFormat="1" applyFont="1" applyFill="1" applyBorder="1" applyAlignment="1">
      <alignment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Alignment="1"/>
    <xf numFmtId="0" fontId="4" fillId="0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7" fontId="9" fillId="0" borderId="1" xfId="0" applyNumberFormat="1" applyFont="1" applyFill="1" applyBorder="1" applyAlignment="1" applyProtection="1">
      <alignment horizontal="right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Alignment="1"/>
    <xf numFmtId="0" fontId="4" fillId="3" borderId="1" xfId="0" applyNumberFormat="1" applyFont="1" applyFill="1" applyBorder="1" applyAlignment="1" applyProtection="1">
      <alignment horizontal="left" vertical="center" wrapText="1"/>
    </xf>
    <xf numFmtId="41" fontId="4" fillId="3" borderId="1" xfId="1" applyNumberFormat="1" applyFont="1" applyFill="1" applyBorder="1" applyAlignment="1" applyProtection="1">
      <alignment horizontal="right" vertical="center"/>
    </xf>
    <xf numFmtId="0" fontId="0" fillId="3" borderId="0" xfId="0" applyNumberFormat="1" applyFont="1" applyFill="1" applyBorder="1" applyAlignment="1" applyProtection="1"/>
    <xf numFmtId="177" fontId="9" fillId="3" borderId="1" xfId="0" applyNumberFormat="1" applyFont="1" applyFill="1" applyBorder="1" applyAlignment="1" applyProtection="1">
      <alignment vertical="center"/>
    </xf>
    <xf numFmtId="176" fontId="3" fillId="0" borderId="1" xfId="1" applyNumberFormat="1" applyFont="1" applyFill="1" applyBorder="1" applyAlignment="1">
      <alignment vertical="center"/>
    </xf>
    <xf numFmtId="176" fontId="4" fillId="0" borderId="1" xfId="1" applyNumberFormat="1" applyFont="1" applyFill="1" applyBorder="1" applyAlignment="1" applyProtection="1">
      <alignment horizontal="right" vertical="center"/>
    </xf>
    <xf numFmtId="177" fontId="9" fillId="0" borderId="1" xfId="0" applyNumberFormat="1" applyFont="1" applyFill="1" applyBorder="1" applyAlignment="1" applyProtection="1">
      <alignment vertical="center"/>
    </xf>
    <xf numFmtId="176" fontId="4" fillId="0" borderId="1" xfId="1" applyNumberFormat="1" applyFont="1" applyFill="1" applyBorder="1" applyAlignment="1">
      <alignment vertical="center"/>
    </xf>
    <xf numFmtId="176" fontId="16" fillId="0" borderId="1" xfId="1" applyNumberFormat="1" applyFont="1" applyFill="1" applyBorder="1" applyAlignment="1">
      <alignment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41" fontId="0" fillId="2" borderId="0" xfId="0" applyNumberFormat="1" applyFont="1" applyFill="1" applyBorder="1" applyAlignment="1" applyProtection="1"/>
    <xf numFmtId="0" fontId="15" fillId="0" borderId="1" xfId="0" applyFont="1" applyFill="1" applyBorder="1" applyAlignment="1" applyProtection="1">
      <alignment horizontal="center" vertical="center" wrapText="1"/>
    </xf>
    <xf numFmtId="176" fontId="0" fillId="2" borderId="0" xfId="0" applyNumberFormat="1" applyFont="1" applyFill="1" applyBorder="1" applyAlignment="1" applyProtection="1"/>
    <xf numFmtId="0" fontId="14" fillId="0" borderId="0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54"/>
  <sheetViews>
    <sheetView showGridLines="0" showZeros="0" tabSelected="1" topLeftCell="A22" workbookViewId="0">
      <selection activeCell="A40" sqref="A40"/>
    </sheetView>
  </sheetViews>
  <sheetFormatPr defaultColWidth="9.140625" defaultRowHeight="14.25" customHeight="1" x14ac:dyDescent="0.15"/>
  <cols>
    <col min="1" max="1" width="46.85546875" style="1" customWidth="1"/>
    <col min="2" max="2" width="33.7109375" style="1" customWidth="1"/>
    <col min="3" max="3" width="15.28515625" style="1" bestFit="1" customWidth="1"/>
    <col min="4" max="31" width="10.28515625" style="1" customWidth="1"/>
    <col min="32" max="223" width="9" style="1" customWidth="1"/>
    <col min="224" max="250" width="10.28515625" style="1" customWidth="1"/>
    <col min="251" max="16384" width="9.140625" style="1"/>
  </cols>
  <sheetData>
    <row r="1" spans="1:250" ht="17.25" customHeight="1" x14ac:dyDescent="0.25">
      <c r="A1" s="2" t="s">
        <v>0</v>
      </c>
    </row>
    <row r="2" spans="1:250" ht="30" customHeight="1" x14ac:dyDescent="0.15">
      <c r="A2" s="31" t="s">
        <v>56</v>
      </c>
      <c r="B2" s="3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</row>
    <row r="3" spans="1:250" ht="15.75" customHeight="1" x14ac:dyDescent="0.15">
      <c r="A3" s="33" t="s">
        <v>1</v>
      </c>
      <c r="B3" s="3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</row>
    <row r="4" spans="1:250" ht="18.95" customHeight="1" x14ac:dyDescent="0.15">
      <c r="A4" s="5" t="s">
        <v>2</v>
      </c>
      <c r="B4" s="29" t="s">
        <v>55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pans="1:250" ht="18.95" customHeight="1" x14ac:dyDescent="0.15">
      <c r="A5" s="14" t="s">
        <v>3</v>
      </c>
      <c r="B5" s="15">
        <f>1065215527.8*0.0001</f>
        <v>106521.55278</v>
      </c>
      <c r="C5" s="28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pans="1:250" ht="18.95" customHeight="1" x14ac:dyDescent="0.15">
      <c r="A6" s="14" t="s">
        <v>4</v>
      </c>
      <c r="B6" s="15">
        <f>734959148.66*0.0001</f>
        <v>73495.914866000006</v>
      </c>
      <c r="C6" s="2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pans="1:250" ht="18.95" customHeight="1" x14ac:dyDescent="0.15">
      <c r="A7" s="14" t="s">
        <v>5</v>
      </c>
      <c r="B7" s="15">
        <f>11955730.7*0.0001</f>
        <v>1195.5730699999999</v>
      </c>
      <c r="C7" s="28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pans="1:250" ht="18.95" customHeight="1" x14ac:dyDescent="0.15">
      <c r="A8" s="14" t="s">
        <v>6</v>
      </c>
      <c r="B8" s="15">
        <f>157011238.02*0.0001</f>
        <v>15701.123802000002</v>
      </c>
      <c r="C8" s="28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pans="1:250" s="17" customFormat="1" ht="18.95" customHeight="1" x14ac:dyDescent="0.15">
      <c r="A9" s="18" t="s">
        <v>7</v>
      </c>
      <c r="B9" s="19">
        <f>311022857.18*0.0001</f>
        <v>31102.285718000003</v>
      </c>
      <c r="C9" s="28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  <c r="IM9" s="20"/>
      <c r="IN9" s="20"/>
      <c r="IO9" s="20"/>
      <c r="IP9" s="20"/>
    </row>
    <row r="10" spans="1:250" s="17" customFormat="1" ht="18.95" customHeight="1" x14ac:dyDescent="0.15">
      <c r="A10" s="18" t="s">
        <v>4</v>
      </c>
      <c r="B10" s="19">
        <f>170154357.18*0.0001</f>
        <v>17015.435718000001</v>
      </c>
      <c r="C10" s="28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20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20"/>
      <c r="DE10" s="20"/>
      <c r="DF10" s="20"/>
      <c r="DG10" s="20"/>
      <c r="DH10" s="20"/>
      <c r="DI10" s="20"/>
      <c r="DJ10" s="20"/>
      <c r="DK10" s="20"/>
      <c r="DL10" s="20"/>
      <c r="DM10" s="20"/>
      <c r="DN10" s="20"/>
      <c r="DO10" s="20"/>
      <c r="DP10" s="20"/>
      <c r="DQ10" s="20"/>
      <c r="DR10" s="20"/>
      <c r="DS10" s="20"/>
      <c r="DT10" s="20"/>
      <c r="DU10" s="20"/>
      <c r="DV10" s="20"/>
      <c r="DW10" s="20"/>
      <c r="DX10" s="20"/>
      <c r="DY10" s="20"/>
      <c r="DZ10" s="20"/>
      <c r="EA10" s="20"/>
      <c r="EB10" s="20"/>
      <c r="EC10" s="20"/>
      <c r="ED10" s="20"/>
      <c r="EE10" s="20"/>
      <c r="EF10" s="20"/>
      <c r="EG10" s="20"/>
      <c r="EH10" s="20"/>
      <c r="EI10" s="20"/>
      <c r="EJ10" s="20"/>
      <c r="EK10" s="20"/>
      <c r="EL10" s="20"/>
      <c r="EM10" s="20"/>
      <c r="EN10" s="20"/>
      <c r="EO10" s="20"/>
      <c r="EP10" s="20"/>
      <c r="EQ10" s="20"/>
      <c r="ER10" s="20"/>
      <c r="ES10" s="20"/>
      <c r="ET10" s="20"/>
      <c r="EU10" s="20"/>
      <c r="EV10" s="20"/>
      <c r="EW10" s="20"/>
      <c r="EX10" s="20"/>
      <c r="EY10" s="20"/>
      <c r="EZ10" s="20"/>
      <c r="FA10" s="20"/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  <c r="FO10" s="20"/>
      <c r="FP10" s="20"/>
      <c r="FQ10" s="20"/>
      <c r="FR10" s="20"/>
      <c r="FS10" s="20"/>
      <c r="FT10" s="20"/>
      <c r="FU10" s="20"/>
      <c r="FV10" s="20"/>
      <c r="FW10" s="20"/>
      <c r="FX10" s="20"/>
      <c r="FY10" s="20"/>
      <c r="FZ10" s="20"/>
      <c r="GA10" s="20"/>
      <c r="GB10" s="20"/>
      <c r="GC10" s="20"/>
      <c r="GD10" s="20"/>
      <c r="GE10" s="20"/>
      <c r="GF10" s="20"/>
      <c r="GG10" s="20"/>
      <c r="GH10" s="20"/>
      <c r="GI10" s="20"/>
      <c r="GJ10" s="20"/>
      <c r="GK10" s="20"/>
      <c r="GL10" s="20"/>
      <c r="GM10" s="20"/>
      <c r="GN10" s="20"/>
      <c r="GO10" s="20"/>
      <c r="GP10" s="20"/>
      <c r="GQ10" s="20"/>
      <c r="GR10" s="20"/>
      <c r="GS10" s="20"/>
      <c r="GT10" s="20"/>
      <c r="GU10" s="20"/>
      <c r="GV10" s="20"/>
      <c r="GW10" s="20"/>
      <c r="GX10" s="20"/>
      <c r="GY10" s="20"/>
      <c r="GZ10" s="20"/>
      <c r="HA10" s="20"/>
      <c r="HB10" s="20"/>
      <c r="HC10" s="20"/>
      <c r="HD10" s="20"/>
      <c r="HE10" s="20"/>
      <c r="HF10" s="20"/>
      <c r="HG10" s="20"/>
      <c r="HH10" s="20"/>
      <c r="HI10" s="20"/>
      <c r="HJ10" s="20"/>
      <c r="HK10" s="20"/>
      <c r="HL10" s="20"/>
      <c r="HM10" s="20"/>
      <c r="HN10" s="20"/>
      <c r="HO10" s="20"/>
      <c r="HP10" s="20"/>
      <c r="HQ10" s="20"/>
      <c r="HR10" s="20"/>
      <c r="HS10" s="20"/>
      <c r="HT10" s="20"/>
      <c r="HU10" s="20"/>
      <c r="HV10" s="20"/>
      <c r="HW10" s="20"/>
      <c r="HX10" s="20"/>
      <c r="HY10" s="20"/>
      <c r="HZ10" s="20"/>
      <c r="IA10" s="20"/>
      <c r="IB10" s="20"/>
      <c r="IC10" s="20"/>
      <c r="ID10" s="20"/>
      <c r="IE10" s="20"/>
      <c r="IF10" s="20"/>
      <c r="IG10" s="20"/>
      <c r="IH10" s="20"/>
      <c r="II10" s="20"/>
      <c r="IJ10" s="20"/>
      <c r="IK10" s="20"/>
      <c r="IL10" s="20"/>
      <c r="IM10" s="20"/>
      <c r="IN10" s="20"/>
      <c r="IO10" s="20"/>
      <c r="IP10" s="20"/>
    </row>
    <row r="11" spans="1:250" s="17" customFormat="1" ht="18.95" customHeight="1" x14ac:dyDescent="0.15">
      <c r="A11" s="18" t="s">
        <v>5</v>
      </c>
      <c r="B11" s="19">
        <f>3998500*0.0001</f>
        <v>399.85</v>
      </c>
      <c r="C11" s="28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0"/>
      <c r="DB11" s="20"/>
      <c r="DC11" s="20"/>
      <c r="DD11" s="20"/>
      <c r="DE11" s="20"/>
      <c r="DF11" s="20"/>
      <c r="DG11" s="20"/>
      <c r="DH11" s="20"/>
      <c r="DI11" s="20"/>
      <c r="DJ11" s="20"/>
      <c r="DK11" s="20"/>
      <c r="DL11" s="20"/>
      <c r="DM11" s="20"/>
      <c r="DN11" s="20"/>
      <c r="DO11" s="20"/>
      <c r="DP11" s="20"/>
      <c r="DQ11" s="20"/>
      <c r="DR11" s="20"/>
      <c r="DS11" s="20"/>
      <c r="DT11" s="20"/>
      <c r="DU11" s="20"/>
      <c r="DV11" s="20"/>
      <c r="DW11" s="20"/>
      <c r="DX11" s="20"/>
      <c r="DY11" s="20"/>
      <c r="DZ11" s="20"/>
      <c r="EA11" s="20"/>
      <c r="EB11" s="20"/>
      <c r="EC11" s="20"/>
      <c r="ED11" s="20"/>
      <c r="EE11" s="20"/>
      <c r="EF11" s="20"/>
      <c r="EG11" s="20"/>
      <c r="EH11" s="20"/>
      <c r="EI11" s="20"/>
      <c r="EJ11" s="20"/>
      <c r="EK11" s="20"/>
      <c r="EL11" s="20"/>
      <c r="EM11" s="20"/>
      <c r="EN11" s="20"/>
      <c r="EO11" s="20"/>
      <c r="EP11" s="20"/>
      <c r="EQ11" s="20"/>
      <c r="ER11" s="20"/>
      <c r="ES11" s="20"/>
      <c r="ET11" s="20"/>
      <c r="EU11" s="20"/>
      <c r="EV11" s="20"/>
      <c r="EW11" s="20"/>
      <c r="EX11" s="20"/>
      <c r="EY11" s="20"/>
      <c r="EZ11" s="20"/>
      <c r="FA11" s="20"/>
      <c r="FB11" s="20"/>
      <c r="FC11" s="20"/>
      <c r="FD11" s="20"/>
      <c r="FE11" s="20"/>
      <c r="FF11" s="20"/>
      <c r="FG11" s="20"/>
      <c r="FH11" s="20"/>
      <c r="FI11" s="20"/>
      <c r="FJ11" s="20"/>
      <c r="FK11" s="20"/>
      <c r="FL11" s="20"/>
      <c r="FM11" s="20"/>
      <c r="FN11" s="20"/>
      <c r="FO11" s="20"/>
      <c r="FP11" s="20"/>
      <c r="FQ11" s="20"/>
      <c r="FR11" s="20"/>
      <c r="FS11" s="20"/>
      <c r="FT11" s="20"/>
      <c r="FU11" s="20"/>
      <c r="FV11" s="20"/>
      <c r="FW11" s="20"/>
      <c r="FX11" s="20"/>
      <c r="FY11" s="20"/>
      <c r="FZ11" s="20"/>
      <c r="GA11" s="20"/>
      <c r="GB11" s="20"/>
      <c r="GC11" s="20"/>
      <c r="GD11" s="20"/>
      <c r="GE11" s="20"/>
      <c r="GF11" s="20"/>
      <c r="GG11" s="20"/>
      <c r="GH11" s="20"/>
      <c r="GI11" s="20"/>
      <c r="GJ11" s="20"/>
      <c r="GK11" s="20"/>
      <c r="GL11" s="20"/>
      <c r="GM11" s="20"/>
      <c r="GN11" s="20"/>
      <c r="GO11" s="20"/>
      <c r="GP11" s="20"/>
      <c r="GQ11" s="20"/>
      <c r="GR11" s="20"/>
      <c r="GS11" s="20"/>
      <c r="GT11" s="20"/>
      <c r="GU11" s="20"/>
      <c r="GV11" s="20"/>
      <c r="GW11" s="20"/>
      <c r="GX11" s="20"/>
      <c r="GY11" s="20"/>
      <c r="GZ11" s="20"/>
      <c r="HA11" s="20"/>
      <c r="HB11" s="20"/>
      <c r="HC11" s="20"/>
      <c r="HD11" s="20"/>
      <c r="HE11" s="20"/>
      <c r="HF11" s="20"/>
      <c r="HG11" s="20"/>
      <c r="HH11" s="20"/>
      <c r="HI11" s="20"/>
      <c r="HJ11" s="20"/>
      <c r="HK11" s="20"/>
      <c r="HL11" s="20"/>
      <c r="HM11" s="20"/>
      <c r="HN11" s="20"/>
      <c r="HO11" s="20"/>
      <c r="HP11" s="20"/>
      <c r="HQ11" s="20"/>
      <c r="HR11" s="20"/>
      <c r="HS11" s="20"/>
      <c r="HT11" s="20"/>
      <c r="HU11" s="20"/>
      <c r="HV11" s="20"/>
      <c r="HW11" s="20"/>
      <c r="HX11" s="20"/>
      <c r="HY11" s="20"/>
      <c r="HZ11" s="20"/>
      <c r="IA11" s="20"/>
      <c r="IB11" s="20"/>
      <c r="IC11" s="20"/>
      <c r="ID11" s="20"/>
      <c r="IE11" s="20"/>
      <c r="IF11" s="20"/>
      <c r="IG11" s="20"/>
      <c r="IH11" s="20"/>
      <c r="II11" s="20"/>
      <c r="IJ11" s="20"/>
      <c r="IK11" s="20"/>
      <c r="IL11" s="20"/>
      <c r="IM11" s="20"/>
      <c r="IN11" s="20"/>
      <c r="IO11" s="20"/>
      <c r="IP11" s="20"/>
    </row>
    <row r="12" spans="1:250" s="17" customFormat="1" ht="18.95" customHeight="1" x14ac:dyDescent="0.15">
      <c r="A12" s="18" t="s">
        <v>6</v>
      </c>
      <c r="B12" s="21">
        <v>0</v>
      </c>
      <c r="C12" s="28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  <c r="BO12" s="20"/>
      <c r="BP12" s="20"/>
      <c r="BQ12" s="20"/>
      <c r="BR12" s="20"/>
      <c r="BS12" s="20"/>
      <c r="BT12" s="20"/>
      <c r="BU12" s="2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0"/>
      <c r="CM12" s="20"/>
      <c r="CN12" s="20"/>
      <c r="CO12" s="20"/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0"/>
      <c r="DR12" s="20"/>
      <c r="DS12" s="20"/>
      <c r="DT12" s="20"/>
      <c r="DU12" s="20"/>
      <c r="DV12" s="20"/>
      <c r="DW12" s="20"/>
      <c r="DX12" s="20"/>
      <c r="DY12" s="20"/>
      <c r="DZ12" s="20"/>
      <c r="EA12" s="20"/>
      <c r="EB12" s="20"/>
      <c r="EC12" s="20"/>
      <c r="ED12" s="20"/>
      <c r="EE12" s="20"/>
      <c r="EF12" s="20"/>
      <c r="EG12" s="20"/>
      <c r="EH12" s="20"/>
      <c r="EI12" s="20"/>
      <c r="EJ12" s="20"/>
      <c r="EK12" s="20"/>
      <c r="EL12" s="20"/>
      <c r="EM12" s="20"/>
      <c r="EN12" s="20"/>
      <c r="EO12" s="20"/>
      <c r="EP12" s="20"/>
      <c r="EQ12" s="20"/>
      <c r="ER12" s="20"/>
      <c r="ES12" s="20"/>
      <c r="ET12" s="20"/>
      <c r="EU12" s="20"/>
      <c r="EV12" s="20"/>
      <c r="EW12" s="20"/>
      <c r="EX12" s="20"/>
      <c r="EY12" s="20"/>
      <c r="EZ12" s="20"/>
      <c r="FA12" s="20"/>
      <c r="FB12" s="20"/>
      <c r="FC12" s="20"/>
      <c r="FD12" s="20"/>
      <c r="FE12" s="20"/>
      <c r="FF12" s="20"/>
      <c r="FG12" s="20"/>
      <c r="FH12" s="20"/>
      <c r="FI12" s="20"/>
      <c r="FJ12" s="20"/>
      <c r="FK12" s="20"/>
      <c r="FL12" s="20"/>
      <c r="FM12" s="20"/>
      <c r="FN12" s="20"/>
      <c r="FO12" s="20"/>
      <c r="FP12" s="20"/>
      <c r="FQ12" s="20"/>
      <c r="FR12" s="20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D12" s="20"/>
      <c r="HE12" s="20"/>
      <c r="HF12" s="20"/>
      <c r="HG12" s="20"/>
      <c r="HH12" s="20"/>
      <c r="HI12" s="20"/>
      <c r="HJ12" s="20"/>
      <c r="HK12" s="20"/>
      <c r="HL12" s="20"/>
      <c r="HM12" s="20"/>
      <c r="HN12" s="20"/>
      <c r="HO12" s="20"/>
      <c r="HP12" s="20"/>
      <c r="HQ12" s="20"/>
      <c r="HR12" s="20"/>
      <c r="HS12" s="20"/>
      <c r="HT12" s="20"/>
      <c r="HU12" s="20"/>
      <c r="HV12" s="20"/>
      <c r="HW12" s="20"/>
      <c r="HX12" s="20"/>
      <c r="HY12" s="20"/>
      <c r="HZ12" s="20"/>
      <c r="IA12" s="20"/>
      <c r="IB12" s="20"/>
      <c r="IC12" s="20"/>
      <c r="ID12" s="20"/>
      <c r="IE12" s="20"/>
      <c r="IF12" s="20"/>
      <c r="IG12" s="20"/>
      <c r="IH12" s="20"/>
      <c r="II12" s="20"/>
      <c r="IJ12" s="20"/>
      <c r="IK12" s="20"/>
      <c r="IL12" s="20"/>
      <c r="IM12" s="20"/>
      <c r="IN12" s="20"/>
      <c r="IO12" s="20"/>
      <c r="IP12" s="20"/>
    </row>
    <row r="13" spans="1:250" ht="18.95" customHeight="1" x14ac:dyDescent="0.15">
      <c r="A13" s="8" t="s">
        <v>8</v>
      </c>
      <c r="B13" s="22">
        <f>404458641*0.0001</f>
        <v>40445.864099999999</v>
      </c>
      <c r="C13" s="28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pans="1:250" ht="18.95" customHeight="1" x14ac:dyDescent="0.15">
      <c r="A14" s="8" t="s">
        <v>4</v>
      </c>
      <c r="B14" s="23">
        <f>265211057.73*0.0001</f>
        <v>26521.105772999999</v>
      </c>
      <c r="C14" s="28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ht="18.95" customHeight="1" x14ac:dyDescent="0.15">
      <c r="A15" s="8" t="s">
        <v>5</v>
      </c>
      <c r="B15" s="23">
        <f>1515605.25*0.0001</f>
        <v>151.56052500000001</v>
      </c>
      <c r="C15" s="28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18.95" customHeight="1" x14ac:dyDescent="0.15">
      <c r="A16" s="8" t="s">
        <v>6</v>
      </c>
      <c r="B16" s="23">
        <f>137731978.02*0.0001</f>
        <v>13773.197802000002</v>
      </c>
      <c r="C16" s="28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18.95" customHeight="1" x14ac:dyDescent="0.15">
      <c r="A17" s="8" t="s">
        <v>9</v>
      </c>
      <c r="B17" s="22"/>
      <c r="C17" s="28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18.95" customHeight="1" x14ac:dyDescent="0.15">
      <c r="A18" s="8" t="s">
        <v>4</v>
      </c>
      <c r="B18" s="23"/>
      <c r="C18" s="28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</row>
    <row r="19" spans="1:250" ht="18.95" customHeight="1" x14ac:dyDescent="0.15">
      <c r="A19" s="8" t="s">
        <v>5</v>
      </c>
      <c r="B19" s="23"/>
      <c r="C19" s="28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</row>
    <row r="20" spans="1:250" ht="18.95" customHeight="1" x14ac:dyDescent="0.15">
      <c r="A20" s="8" t="s">
        <v>6</v>
      </c>
      <c r="B20" s="23"/>
      <c r="C20" s="28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</row>
    <row r="21" spans="1:250" ht="18.95" customHeight="1" x14ac:dyDescent="0.15">
      <c r="A21" s="8" t="s">
        <v>10</v>
      </c>
      <c r="B21" s="22">
        <f>242169379.71*0.0001</f>
        <v>24216.937971000003</v>
      </c>
      <c r="C21" s="28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</row>
    <row r="22" spans="1:250" ht="18.95" customHeight="1" x14ac:dyDescent="0.15">
      <c r="A22" s="8" t="s">
        <v>4</v>
      </c>
      <c r="B22" s="22">
        <f>238431254.27*0.0001</f>
        <v>23843.125427000003</v>
      </c>
      <c r="C22" s="28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</row>
    <row r="23" spans="1:250" ht="18.95" customHeight="1" x14ac:dyDescent="0.15">
      <c r="A23" s="8" t="s">
        <v>5</v>
      </c>
      <c r="B23" s="22">
        <f>3646531.83*0.0001</f>
        <v>364.65318300000001</v>
      </c>
      <c r="C23" s="28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</row>
    <row r="24" spans="1:250" ht="18.95" customHeight="1" x14ac:dyDescent="0.15">
      <c r="A24" s="8" t="s">
        <v>6</v>
      </c>
      <c r="B24" s="24">
        <v>0</v>
      </c>
      <c r="C24" s="28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</row>
    <row r="25" spans="1:250" ht="18.95" customHeight="1" x14ac:dyDescent="0.15">
      <c r="A25" s="27" t="s">
        <v>48</v>
      </c>
      <c r="B25" s="26">
        <f>26278133.04*0.0001</f>
        <v>2627.8133040000002</v>
      </c>
      <c r="C25" s="28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</row>
    <row r="26" spans="1:250" ht="18.95" customHeight="1" x14ac:dyDescent="0.15">
      <c r="A26" s="8" t="s">
        <v>4</v>
      </c>
      <c r="B26" s="23">
        <f>6601810*0.0001</f>
        <v>660.18100000000004</v>
      </c>
      <c r="C26" s="28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</row>
    <row r="27" spans="1:250" ht="18.95" customHeight="1" x14ac:dyDescent="0.15">
      <c r="A27" s="8" t="s">
        <v>5</v>
      </c>
      <c r="B27" s="23">
        <f>397063.04*0.0001</f>
        <v>39.706304000000003</v>
      </c>
      <c r="C27" s="2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</row>
    <row r="28" spans="1:250" ht="18.95" customHeight="1" x14ac:dyDescent="0.15">
      <c r="A28" s="8" t="s">
        <v>6</v>
      </c>
      <c r="B28" s="23">
        <f>19279260*0.0001</f>
        <v>1927.9260000000002</v>
      </c>
      <c r="C28" s="28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</row>
    <row r="29" spans="1:250" ht="18.95" customHeight="1" x14ac:dyDescent="0.15">
      <c r="A29" s="8" t="s">
        <v>11</v>
      </c>
      <c r="B29" s="22">
        <f>16204194.94*0.0001</f>
        <v>1620.419494</v>
      </c>
      <c r="C29" s="2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</row>
    <row r="30" spans="1:250" ht="18.95" customHeight="1" x14ac:dyDescent="0.15">
      <c r="A30" s="8" t="s">
        <v>4</v>
      </c>
      <c r="B30" s="22">
        <f>15657541*0.0001</f>
        <v>1565.7541000000001</v>
      </c>
      <c r="C30" s="28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</row>
    <row r="31" spans="1:250" ht="18.95" customHeight="1" x14ac:dyDescent="0.15">
      <c r="A31" s="8" t="s">
        <v>5</v>
      </c>
      <c r="B31" s="23">
        <f>540196.11*0.0001</f>
        <v>54.019611000000005</v>
      </c>
      <c r="C31" s="28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</row>
    <row r="32" spans="1:250" ht="18.95" customHeight="1" x14ac:dyDescent="0.15">
      <c r="A32" s="8" t="s">
        <v>6</v>
      </c>
      <c r="B32" s="25"/>
      <c r="C32" s="28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</row>
    <row r="33" spans="1:250" ht="18.95" customHeight="1" x14ac:dyDescent="0.15">
      <c r="A33" s="8" t="s">
        <v>12</v>
      </c>
      <c r="B33" s="22">
        <f>55209182.95*0.0001</f>
        <v>5520.9182950000004</v>
      </c>
      <c r="C33" s="28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</row>
    <row r="34" spans="1:250" ht="18.95" customHeight="1" x14ac:dyDescent="0.15">
      <c r="A34" s="8" t="s">
        <v>4</v>
      </c>
      <c r="B34" s="23">
        <f>29417152.93*0.0001</f>
        <v>2941.7152930000002</v>
      </c>
      <c r="C34" s="28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</row>
    <row r="35" spans="1:250" ht="18.95" customHeight="1" x14ac:dyDescent="0.15">
      <c r="A35" s="8" t="s">
        <v>5</v>
      </c>
      <c r="B35" s="23">
        <f>1475600.75*0.0001</f>
        <v>147.56007500000001</v>
      </c>
      <c r="C35" s="28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</row>
    <row r="36" spans="1:250" ht="18.95" customHeight="1" x14ac:dyDescent="0.15">
      <c r="A36" s="8" t="s">
        <v>6</v>
      </c>
      <c r="B36" s="24"/>
      <c r="C36" s="28">
        <f t="shared" ref="C36:C40" si="0">B40+B44+B48+B52+B56+B60+B64+B68</f>
        <v>0</v>
      </c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</row>
    <row r="37" spans="1:250" ht="18.95" customHeight="1" x14ac:dyDescent="0.15">
      <c r="A37" s="8" t="s">
        <v>13</v>
      </c>
      <c r="B37" s="22">
        <f>9873138.98*0.0001</f>
        <v>987.31389800000011</v>
      </c>
      <c r="C37" s="28">
        <f t="shared" si="0"/>
        <v>0</v>
      </c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</row>
    <row r="38" spans="1:250" ht="18.95" customHeight="1" x14ac:dyDescent="0.15">
      <c r="A38" s="8" t="s">
        <v>4</v>
      </c>
      <c r="B38" s="23">
        <f>9485975.55*0.0001</f>
        <v>948.59755500000017</v>
      </c>
      <c r="C38" s="28">
        <f t="shared" si="0"/>
        <v>0</v>
      </c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</row>
    <row r="39" spans="1:250" ht="18.95" customHeight="1" x14ac:dyDescent="0.15">
      <c r="A39" s="8" t="s">
        <v>5</v>
      </c>
      <c r="B39" s="23">
        <f>382233.72*0.0001</f>
        <v>38.223371999999998</v>
      </c>
      <c r="C39" s="28">
        <f t="shared" si="0"/>
        <v>0</v>
      </c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</row>
    <row r="40" spans="1:250" ht="18.95" customHeight="1" x14ac:dyDescent="0.15">
      <c r="A40" s="8" t="s">
        <v>6</v>
      </c>
      <c r="B40" s="22">
        <v>0</v>
      </c>
      <c r="C40" s="28">
        <f t="shared" si="0"/>
        <v>0</v>
      </c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</row>
    <row r="41" spans="1:250" ht="16.5" customHeight="1" x14ac:dyDescent="0.15">
      <c r="A41" s="3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</row>
    <row r="42" spans="1:250" ht="16.5" customHeight="1" x14ac:dyDescent="0.15">
      <c r="A42" s="3"/>
      <c r="B42" s="11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</row>
    <row r="43" spans="1:250" ht="16.5" customHeight="1" x14ac:dyDescent="0.15">
      <c r="A43" s="3"/>
      <c r="B43" s="11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</row>
    <row r="44" spans="1:250" ht="16.5" customHeight="1" x14ac:dyDescent="0.15">
      <c r="A44" s="3"/>
      <c r="B44" s="11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</row>
    <row r="45" spans="1:250" ht="16.5" customHeight="1" x14ac:dyDescent="0.15">
      <c r="A45" s="3"/>
      <c r="B45" s="11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</row>
    <row r="46" spans="1:250" ht="16.5" customHeight="1" x14ac:dyDescent="0.15">
      <c r="A46" s="3"/>
      <c r="B46" s="11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</row>
    <row r="47" spans="1:250" ht="16.5" customHeight="1" x14ac:dyDescent="0.15">
      <c r="A47" s="3"/>
      <c r="B47" s="11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</row>
    <row r="48" spans="1:250" ht="16.5" customHeight="1" x14ac:dyDescent="0.15">
      <c r="A48" s="3"/>
      <c r="B48" s="11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</row>
    <row r="49" spans="1:250" ht="16.5" customHeight="1" x14ac:dyDescent="0.15">
      <c r="A49" s="3"/>
      <c r="B49" s="11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</row>
    <row r="50" spans="1:250" ht="16.5" customHeight="1" x14ac:dyDescent="0.15">
      <c r="A50" s="3"/>
      <c r="B50" s="11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</row>
    <row r="51" spans="1:250" ht="16.5" customHeight="1" x14ac:dyDescent="0.15">
      <c r="A51" s="3"/>
      <c r="B51" s="11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</row>
    <row r="52" spans="1:250" ht="16.5" customHeight="1" x14ac:dyDescent="0.15">
      <c r="A52" s="3"/>
      <c r="B52" s="11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</row>
    <row r="53" spans="1:250" ht="16.5" customHeight="1" x14ac:dyDescent="0.15">
      <c r="A53" s="3"/>
      <c r="B53" s="11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</row>
    <row r="54" spans="1:250" ht="16.5" customHeight="1" x14ac:dyDescent="0.15">
      <c r="A54" s="3"/>
      <c r="B54" s="11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</row>
  </sheetData>
  <mergeCells count="2">
    <mergeCell ref="A2:B2"/>
    <mergeCell ref="A3:B3"/>
  </mergeCells>
  <phoneticPr fontId="13" type="noConversion"/>
  <printOptions horizontalCentered="1"/>
  <pageMargins left="0.35416666666666702" right="0.27500000000000002" top="0.35416666666666702" bottom="0.43263888888888902" header="0.35416666666666702" footer="0.235416666666667"/>
  <pageSetup paperSize="9" firstPageNumber="12" orientation="portrait" useFirstPageNumber="1" errors="blank" r:id="rId1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P36"/>
  <sheetViews>
    <sheetView showZeros="0" topLeftCell="A4" workbookViewId="0">
      <selection activeCell="I14" sqref="I14"/>
    </sheetView>
  </sheetViews>
  <sheetFormatPr defaultColWidth="9.140625" defaultRowHeight="14.25" customHeight="1" x14ac:dyDescent="0.15"/>
  <cols>
    <col min="1" max="1" width="45.5703125" style="1" customWidth="1"/>
    <col min="2" max="2" width="40.42578125" style="1" customWidth="1"/>
    <col min="3" max="29" width="10.28515625" style="1" customWidth="1"/>
    <col min="30" max="221" width="9" style="1" customWidth="1"/>
    <col min="222" max="250" width="10.28515625" style="1" customWidth="1"/>
    <col min="251" max="16384" width="9.140625" style="1"/>
  </cols>
  <sheetData>
    <row r="1" spans="1:250" ht="24.75" customHeight="1" x14ac:dyDescent="0.25">
      <c r="A1" s="2" t="s">
        <v>0</v>
      </c>
      <c r="B1" s="1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</row>
    <row r="2" spans="1:250" ht="27" customHeight="1" x14ac:dyDescent="0.15">
      <c r="A2" s="34" t="s">
        <v>54</v>
      </c>
      <c r="B2" s="3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</row>
    <row r="3" spans="1:250" ht="21" customHeight="1" x14ac:dyDescent="0.15">
      <c r="B3" s="1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</row>
    <row r="4" spans="1:250" ht="30.6" customHeight="1" x14ac:dyDescent="0.15">
      <c r="A4" s="5" t="s">
        <v>14</v>
      </c>
      <c r="B4" s="5" t="s">
        <v>55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</row>
    <row r="5" spans="1:250" ht="30.6" customHeight="1" x14ac:dyDescent="0.15">
      <c r="A5" s="14" t="s">
        <v>15</v>
      </c>
      <c r="B5" s="7">
        <f>1101038455.52*0.0001</f>
        <v>110103.845552</v>
      </c>
      <c r="C5" s="30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</row>
    <row r="6" spans="1:250" ht="30.6" customHeight="1" x14ac:dyDescent="0.15">
      <c r="A6" s="14" t="s">
        <v>16</v>
      </c>
      <c r="B6" s="7">
        <f>1071082075.21*0.0001</f>
        <v>107108.207521</v>
      </c>
      <c r="C6" s="30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</row>
    <row r="7" spans="1:250" ht="30.6" customHeight="1" x14ac:dyDescent="0.15">
      <c r="A7" s="8" t="s">
        <v>17</v>
      </c>
      <c r="B7" s="10">
        <f>394924706.34*0.0001</f>
        <v>39492.470633999998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</row>
    <row r="8" spans="1:250" ht="30.6" customHeight="1" x14ac:dyDescent="0.15">
      <c r="A8" s="8" t="s">
        <v>18</v>
      </c>
      <c r="B8" s="10">
        <f>394924706.34*0.0001</f>
        <v>39492.470633999998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</row>
    <row r="9" spans="1:250" ht="30.6" customHeight="1" x14ac:dyDescent="0.15">
      <c r="A9" s="8" t="s">
        <v>19</v>
      </c>
      <c r="B9" s="15">
        <f>404458641*0.0001</f>
        <v>40445.864099999999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</row>
    <row r="10" spans="1:250" ht="30.6" customHeight="1" x14ac:dyDescent="0.15">
      <c r="A10" s="8" t="s">
        <v>18</v>
      </c>
      <c r="B10" s="15">
        <f>404458641*0.0001</f>
        <v>40445.864099999999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</row>
    <row r="11" spans="1:250" ht="30.6" customHeight="1" x14ac:dyDescent="0.15">
      <c r="A11" s="8" t="s">
        <v>20</v>
      </c>
      <c r="B11" s="15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</row>
    <row r="12" spans="1:250" ht="30.6" customHeight="1" x14ac:dyDescent="0.15">
      <c r="A12" s="8" t="s">
        <v>21</v>
      </c>
      <c r="B12" s="10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</row>
    <row r="13" spans="1:250" ht="30.6" customHeight="1" x14ac:dyDescent="0.15">
      <c r="A13" s="8" t="s">
        <v>22</v>
      </c>
      <c r="B13" s="10">
        <f>206643890.07*0.0001</f>
        <v>20664.389007000002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</row>
    <row r="14" spans="1:250" ht="30.6" customHeight="1" x14ac:dyDescent="0.15">
      <c r="A14" s="8" t="s">
        <v>23</v>
      </c>
      <c r="B14" s="10">
        <f>206643890.07*0.0001</f>
        <v>20664.389007000002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</row>
    <row r="15" spans="1:250" ht="30.6" customHeight="1" x14ac:dyDescent="0.15">
      <c r="A15" s="27" t="s">
        <v>49</v>
      </c>
      <c r="B15" s="15">
        <f>18653869.02*0.0001</f>
        <v>1865.386902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</row>
    <row r="16" spans="1:250" ht="30.6" customHeight="1" x14ac:dyDescent="0.15">
      <c r="A16" s="8" t="s">
        <v>24</v>
      </c>
      <c r="B16" s="10">
        <f>17414488.02*0.0001</f>
        <v>1741.4488020000001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</row>
    <row r="17" spans="1:250" ht="30.6" customHeight="1" x14ac:dyDescent="0.15">
      <c r="A17" s="8" t="s">
        <v>25</v>
      </c>
      <c r="B17" s="10">
        <f>16090278.16*0.0001</f>
        <v>1609.027816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</row>
    <row r="18" spans="1:250" ht="30.6" customHeight="1" x14ac:dyDescent="0.15">
      <c r="A18" s="8" t="s">
        <v>26</v>
      </c>
      <c r="B18" s="10">
        <f>16072278.16*0.0001</f>
        <v>1607.2278160000001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</row>
    <row r="19" spans="1:250" ht="30.6" customHeight="1" x14ac:dyDescent="0.15">
      <c r="A19" s="8" t="s">
        <v>27</v>
      </c>
      <c r="B19" s="10">
        <f>52300023.6*0.0001</f>
        <v>5230.0023600000004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</row>
    <row r="20" spans="1:250" ht="28.5" customHeight="1" x14ac:dyDescent="0.15">
      <c r="A20" s="8" t="s">
        <v>28</v>
      </c>
      <c r="B20" s="10">
        <f>23601024.29*0.0001</f>
        <v>2360.102429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</row>
    <row r="21" spans="1:250" ht="28.5" customHeight="1" x14ac:dyDescent="0.15">
      <c r="A21" s="8" t="s">
        <v>29</v>
      </c>
      <c r="B21" s="10">
        <f>7967047.33*0.0001</f>
        <v>796.70473300000003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</row>
    <row r="22" spans="1:250" ht="28.5" customHeight="1" x14ac:dyDescent="0.15">
      <c r="A22" s="8" t="s">
        <v>30</v>
      </c>
      <c r="B22" s="15">
        <f>6473524.02*0.0001</f>
        <v>647.35240199999998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</row>
    <row r="23" spans="1:250" ht="28.5" customHeight="1" x14ac:dyDescent="0.15">
      <c r="A23" s="8" t="s">
        <v>31</v>
      </c>
      <c r="B23" s="15">
        <f>1493523.31*0.0001</f>
        <v>149.35233100000002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</row>
    <row r="24" spans="1:250" ht="16.5" customHeight="1" x14ac:dyDescent="0.15">
      <c r="A24" s="3"/>
      <c r="B24" s="16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</row>
    <row r="25" spans="1:250" ht="16.5" customHeight="1" x14ac:dyDescent="0.15">
      <c r="A25" s="3"/>
      <c r="B25" s="16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</row>
    <row r="26" spans="1:250" ht="16.5" customHeight="1" x14ac:dyDescent="0.15">
      <c r="A26" s="3"/>
      <c r="B26" s="16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</row>
    <row r="27" spans="1:250" ht="16.5" customHeight="1" x14ac:dyDescent="0.15">
      <c r="A27" s="3"/>
      <c r="B27" s="16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</row>
    <row r="28" spans="1:250" ht="16.5" customHeight="1" x14ac:dyDescent="0.15">
      <c r="A28" s="3"/>
      <c r="B28" s="1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</row>
    <row r="29" spans="1:250" ht="16.5" customHeight="1" x14ac:dyDescent="0.15">
      <c r="A29" s="3"/>
      <c r="B29" s="16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</row>
    <row r="30" spans="1:250" ht="16.5" customHeight="1" x14ac:dyDescent="0.15">
      <c r="A30" s="3"/>
      <c r="B30" s="16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</row>
    <row r="31" spans="1:250" ht="16.5" customHeight="1" x14ac:dyDescent="0.15">
      <c r="A31" s="3"/>
      <c r="B31" s="16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</row>
    <row r="32" spans="1:250" ht="16.5" customHeight="1" x14ac:dyDescent="0.15">
      <c r="A32" s="3"/>
      <c r="B32" s="16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</row>
    <row r="33" spans="1:250" ht="16.5" customHeight="1" x14ac:dyDescent="0.15">
      <c r="A33" s="3"/>
      <c r="B33" s="16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</row>
    <row r="34" spans="1:250" ht="16.5" customHeight="1" x14ac:dyDescent="0.15">
      <c r="A34" s="3"/>
      <c r="B34" s="16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</row>
    <row r="35" spans="1:250" ht="16.5" customHeight="1" x14ac:dyDescent="0.15">
      <c r="A35" s="3"/>
      <c r="B35" s="16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</row>
    <row r="36" spans="1:250" ht="14.25" customHeight="1" x14ac:dyDescent="0.15">
      <c r="A36" s="3"/>
      <c r="B36" s="16"/>
    </row>
  </sheetData>
  <mergeCells count="1">
    <mergeCell ref="A2:B2"/>
  </mergeCells>
  <phoneticPr fontId="13" type="noConversion"/>
  <printOptions horizontalCentered="1"/>
  <pageMargins left="0.43263888888888902" right="0.31388888888888899" top="0.98402777777777795" bottom="0.47152777777777799" header="0.51180555555555596" footer="0.235416666666667"/>
  <pageSetup paperSize="9" firstPageNumber="13" orientation="portrait" useFirstPageNumber="1" errors="blank" r:id="rId1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V41"/>
  <sheetViews>
    <sheetView showGridLines="0" showZeros="0" topLeftCell="A10" workbookViewId="0">
      <selection activeCell="B15" sqref="B15:B22"/>
    </sheetView>
  </sheetViews>
  <sheetFormatPr defaultColWidth="9.140625" defaultRowHeight="14.25" customHeight="1" x14ac:dyDescent="0.15"/>
  <cols>
    <col min="1" max="1" width="51.5703125" style="1" customWidth="1"/>
    <col min="2" max="2" width="46" style="1" customWidth="1"/>
    <col min="3" max="31" width="10.28515625" style="1" customWidth="1"/>
    <col min="32" max="223" width="9" style="1" customWidth="1"/>
    <col min="224" max="230" width="10.28515625" style="1" customWidth="1"/>
    <col min="231" max="16384" width="9.140625" style="1"/>
  </cols>
  <sheetData>
    <row r="1" spans="1:230" ht="27" customHeight="1" x14ac:dyDescent="0.25">
      <c r="A1" s="2" t="s">
        <v>0</v>
      </c>
    </row>
    <row r="2" spans="1:230" ht="36.75" customHeight="1" x14ac:dyDescent="0.15">
      <c r="A2" s="35" t="s">
        <v>52</v>
      </c>
      <c r="B2" s="3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</row>
    <row r="3" spans="1:230" ht="21.2" customHeight="1" x14ac:dyDescent="0.15">
      <c r="B3" s="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</row>
    <row r="4" spans="1:230" ht="38.25" customHeight="1" x14ac:dyDescent="0.15">
      <c r="A4" s="5" t="s">
        <v>14</v>
      </c>
      <c r="B4" s="5" t="s">
        <v>53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</row>
    <row r="5" spans="1:230" ht="31.9" customHeight="1" x14ac:dyDescent="0.15">
      <c r="A5" s="6" t="s">
        <v>32</v>
      </c>
      <c r="B5" s="7">
        <f>-35822927.72*0.0001</f>
        <v>-3582.2927720000002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</row>
    <row r="6" spans="1:230" ht="31.9" customHeight="1" x14ac:dyDescent="0.15">
      <c r="A6" s="8" t="s">
        <v>33</v>
      </c>
      <c r="B6" s="9">
        <f>-83901849.16*0.0001</f>
        <v>-8390.1849160000002</v>
      </c>
      <c r="C6" s="28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</row>
    <row r="7" spans="1:230" ht="31.9" customHeight="1" x14ac:dyDescent="0.15">
      <c r="A7" s="8" t="s">
        <v>34</v>
      </c>
      <c r="B7" s="9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</row>
    <row r="8" spans="1:230" ht="31.9" customHeight="1" x14ac:dyDescent="0.15">
      <c r="A8" s="8" t="s">
        <v>35</v>
      </c>
      <c r="B8" s="10">
        <v>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</row>
    <row r="9" spans="1:230" ht="31.9" customHeight="1" x14ac:dyDescent="0.15">
      <c r="A9" s="8" t="s">
        <v>36</v>
      </c>
      <c r="B9" s="9">
        <f>35525489.64*0.0001</f>
        <v>3552.5489640000001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</row>
    <row r="10" spans="1:230" ht="31.9" customHeight="1" x14ac:dyDescent="0.15">
      <c r="A10" s="27" t="s">
        <v>50</v>
      </c>
      <c r="B10" s="9">
        <f>7624264.02*0.0001</f>
        <v>762.42640199999994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</row>
    <row r="11" spans="1:230" ht="31.9" customHeight="1" x14ac:dyDescent="0.15">
      <c r="A11" s="8" t="s">
        <v>37</v>
      </c>
      <c r="B11" s="9">
        <f>2909159.35*0.0001</f>
        <v>290.91593500000005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</row>
    <row r="12" spans="1:230" ht="31.9" customHeight="1" x14ac:dyDescent="0.15">
      <c r="A12" s="8" t="s">
        <v>38</v>
      </c>
      <c r="B12" s="9">
        <f>113916.78*0.0001</f>
        <v>11.391678000000001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</row>
    <row r="13" spans="1:230" ht="31.9" customHeight="1" x14ac:dyDescent="0.15">
      <c r="A13" s="8" t="s">
        <v>39</v>
      </c>
      <c r="B13" s="10">
        <f>1906091.65*0.0001</f>
        <v>190.60916499999999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</row>
    <row r="14" spans="1:230" ht="31.9" customHeight="1" x14ac:dyDescent="0.15">
      <c r="A14" s="6" t="s">
        <v>40</v>
      </c>
      <c r="B14" s="7">
        <f>583002878.05*0.0001</f>
        <v>58300.287805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</row>
    <row r="15" spans="1:230" ht="31.9" customHeight="1" x14ac:dyDescent="0.15">
      <c r="A15" s="8" t="s">
        <v>41</v>
      </c>
      <c r="B15" s="9">
        <f>124906147.46*0.0001</f>
        <v>12490.614745999999</v>
      </c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</row>
    <row r="16" spans="1:230" ht="31.9" customHeight="1" x14ac:dyDescent="0.15">
      <c r="A16" s="8" t="s">
        <v>42</v>
      </c>
      <c r="B16" s="9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</row>
    <row r="17" spans="1:230" ht="31.9" customHeight="1" x14ac:dyDescent="0.15">
      <c r="A17" s="8" t="s">
        <v>43</v>
      </c>
      <c r="B17" s="10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</row>
    <row r="18" spans="1:230" ht="31.9" customHeight="1" x14ac:dyDescent="0.15">
      <c r="A18" s="8" t="s">
        <v>44</v>
      </c>
      <c r="B18" s="9">
        <f>266935050.49*0.0001</f>
        <v>26693.505049000003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</row>
    <row r="19" spans="1:230" ht="31.9" customHeight="1" x14ac:dyDescent="0.15">
      <c r="A19" s="27" t="s">
        <v>51</v>
      </c>
      <c r="B19" s="9">
        <f>27240626.06*0.0001</f>
        <v>2724.062606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</row>
    <row r="20" spans="1:230" ht="31.9" customHeight="1" x14ac:dyDescent="0.15">
      <c r="A20" s="8" t="s">
        <v>45</v>
      </c>
      <c r="B20" s="9">
        <f>108313186.04*0.0001</f>
        <v>10831.318604000002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</row>
    <row r="21" spans="1:230" ht="31.9" customHeight="1" x14ac:dyDescent="0.15">
      <c r="A21" s="8" t="s">
        <v>46</v>
      </c>
      <c r="B21" s="9">
        <f>26443856.05*0.0001</f>
        <v>2644.3856050000004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</row>
    <row r="22" spans="1:230" ht="31.9" customHeight="1" x14ac:dyDescent="0.15">
      <c r="A22" s="8" t="s">
        <v>47</v>
      </c>
      <c r="B22" s="9">
        <f>29164011.95*0.0001</f>
        <v>2916.4011949999999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</row>
    <row r="23" spans="1:230" ht="16.5" customHeight="1" x14ac:dyDescent="0.15">
      <c r="A23" s="3"/>
      <c r="B23" s="11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</row>
    <row r="24" spans="1:230" ht="16.5" customHeight="1" x14ac:dyDescent="0.15">
      <c r="A24" s="3"/>
      <c r="B24" s="11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</row>
    <row r="25" spans="1:230" ht="16.5" customHeight="1" x14ac:dyDescent="0.15">
      <c r="A25" s="3"/>
      <c r="B25" s="11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</row>
    <row r="26" spans="1:230" ht="16.5" customHeight="1" x14ac:dyDescent="0.15">
      <c r="A26" s="3"/>
      <c r="B26" s="11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</row>
    <row r="27" spans="1:230" ht="16.5" customHeight="1" x14ac:dyDescent="0.15">
      <c r="A27" s="3"/>
      <c r="B27" s="11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</row>
    <row r="28" spans="1:230" ht="16.5" customHeight="1" x14ac:dyDescent="0.15">
      <c r="A28" s="3"/>
      <c r="B28" s="11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</row>
    <row r="29" spans="1:230" ht="16.5" customHeight="1" x14ac:dyDescent="0.15">
      <c r="A29" s="3"/>
      <c r="B29" s="11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</row>
    <row r="30" spans="1:230" ht="16.5" customHeight="1" x14ac:dyDescent="0.15">
      <c r="A30" s="3"/>
      <c r="B30" s="11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</row>
    <row r="31" spans="1:230" ht="16.5" customHeight="1" x14ac:dyDescent="0.15">
      <c r="A31" s="3"/>
      <c r="B31" s="11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</row>
    <row r="32" spans="1:230" ht="16.5" customHeight="1" x14ac:dyDescent="0.15">
      <c r="A32" s="3"/>
      <c r="B32" s="11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</row>
    <row r="33" spans="1:230" ht="16.5" customHeight="1" x14ac:dyDescent="0.15">
      <c r="A33" s="3"/>
      <c r="B33" s="11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</row>
    <row r="34" spans="1:230" ht="16.5" customHeight="1" x14ac:dyDescent="0.15">
      <c r="A34" s="3"/>
      <c r="B34" s="11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</row>
    <row r="35" spans="1:230" ht="16.5" customHeight="1" x14ac:dyDescent="0.15">
      <c r="A35" s="3"/>
      <c r="B35" s="11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</row>
    <row r="36" spans="1:230" ht="16.5" customHeight="1" x14ac:dyDescent="0.15">
      <c r="A36" s="3"/>
      <c r="B36" s="11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</row>
    <row r="37" spans="1:230" ht="16.5" customHeight="1" x14ac:dyDescent="0.15">
      <c r="A37" s="3"/>
      <c r="B37" s="11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</row>
    <row r="38" spans="1:230" ht="16.5" customHeight="1" x14ac:dyDescent="0.15">
      <c r="A38" s="3"/>
      <c r="B38" s="11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</row>
    <row r="39" spans="1:230" ht="16.5" customHeight="1" x14ac:dyDescent="0.15">
      <c r="A39" s="3"/>
      <c r="B39" s="11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</row>
    <row r="40" spans="1:230" ht="16.5" customHeight="1" x14ac:dyDescent="0.15">
      <c r="A40" s="3"/>
      <c r="B40" s="11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</row>
    <row r="41" spans="1:230" ht="16.5" customHeight="1" x14ac:dyDescent="0.15">
      <c r="A41" s="3"/>
      <c r="B41" s="11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</row>
  </sheetData>
  <mergeCells count="1">
    <mergeCell ref="A2:B2"/>
  </mergeCells>
  <phoneticPr fontId="13" type="noConversion"/>
  <printOptions horizontalCentered="1"/>
  <pageMargins left="0.43263888888888902" right="0.31388888888888899" top="0.98402777777777795" bottom="0.55000000000000004" header="0.51180555555555596" footer="0.27500000000000002"/>
  <pageSetup paperSize="9" firstPageNumber="14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3</vt:i4>
      </vt:variant>
    </vt:vector>
  </HeadingPairs>
  <TitlesOfParts>
    <vt:vector size="6" baseType="lpstr">
      <vt:lpstr>收入预算</vt:lpstr>
      <vt:lpstr>支出预算</vt:lpstr>
      <vt:lpstr>结余预算</vt:lpstr>
      <vt:lpstr>结余预算!Print_Area</vt:lpstr>
      <vt:lpstr>收入预算!Print_Area</vt:lpstr>
      <vt:lpstr>支出预算!Print_Area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2019-02-22T05:56:00Z</cp:lastPrinted>
  <dcterms:created xsi:type="dcterms:W3CDTF">2018-12-12T12:52:00Z</dcterms:created>
  <dcterms:modified xsi:type="dcterms:W3CDTF">2021-12-02T09:09:23Z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2052-9.1.0.5119</vt:lpwstr>
  </property>
</Properties>
</file>